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2" activeTab="0"/>
  </bookViews>
  <sheets>
    <sheet name="WPF" sheetId="1" r:id="rId1"/>
    <sheet name="Wlk. inform." sheetId="2" state="hidden" r:id="rId2"/>
    <sheet name="Arkusz1" sheetId="3" r:id="rId3"/>
    <sheet name="Arkusz2" sheetId="4" r:id="rId4"/>
  </sheets>
  <definedNames>
    <definedName name="_xlnm.Print_Area" localSheetId="1">'Wlk. inform.'!$A$1:$K$17</definedName>
  </definedNames>
  <calcPr fullCalcOnLoad="1"/>
</workbook>
</file>

<file path=xl/comments1.xml><?xml version="1.0" encoding="utf-8"?>
<comments xmlns="http://schemas.openxmlformats.org/spreadsheetml/2006/main">
  <authors>
    <author>Starostwo</author>
  </authors>
  <commentList>
    <comment ref="B46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Wykazywac kwoty na koniec danego roku (po spłacie)</t>
        </r>
      </text>
    </comment>
    <comment ref="B47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Wykazywac kwoty na koniec danego roku (po spłacie)</t>
        </r>
      </text>
    </comment>
    <comment ref="B48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Raty kapitałowe wg harmonogramu spłat. Kwota przypadajaca do spłaty w danym roku</t>
        </r>
      </text>
    </comment>
    <comment ref="B17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wynagrodzenia ogółem bez wynagrodzen unijnych (limity)</t>
        </r>
      </text>
    </comment>
  </commentList>
</comments>
</file>

<file path=xl/comments2.xml><?xml version="1.0" encoding="utf-8"?>
<comments xmlns="http://schemas.openxmlformats.org/spreadsheetml/2006/main">
  <authors>
    <author>Starostwo</author>
  </authors>
  <commentList>
    <comment ref="E1" authorId="0">
      <text>
        <r>
          <rPr>
            <b/>
            <sz val="8"/>
            <rFont val="Tahoma"/>
            <family val="2"/>
          </rPr>
          <t>Starostwo: III kw - Plan (po zmianach)</t>
        </r>
      </text>
    </comment>
  </commentList>
</comments>
</file>

<file path=xl/sharedStrings.xml><?xml version="1.0" encoding="utf-8"?>
<sst xmlns="http://schemas.openxmlformats.org/spreadsheetml/2006/main" count="120" uniqueCount="77">
  <si>
    <t>Lp.</t>
  </si>
  <si>
    <t>Wyszczególnienie</t>
  </si>
  <si>
    <t>Dochody ogółem, z tego:</t>
  </si>
  <si>
    <t>a</t>
  </si>
  <si>
    <t>b</t>
  </si>
  <si>
    <t>dochody majątkowe, w tym:</t>
  </si>
  <si>
    <t>c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</si>
  <si>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</si>
  <si>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</si>
  <si>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</si>
  <si>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</si>
  <si>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</si>
  <si>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</si>
  <si>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</si>
  <si>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</si>
  <si>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</si>
  <si>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</si>
  <si>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</si>
  <si>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</si>
  <si>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</si>
  <si>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</si>
  <si>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</si>
  <si>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</si>
  <si>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</si>
  <si>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</si>
  <si>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</si>
  <si>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</si>
  <si>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</si>
  <si>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</si>
  <si>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</si>
  <si>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</si>
  <si>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</si>
  <si>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</si>
  <si>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</si>
  <si>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</si>
  <si>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</si>
  <si>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</si>
  <si>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</si>
  <si>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</si>
  <si>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</si>
  <si>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</si>
  <si>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t>Ocena spełnienia warunku uchwalenia budżetu z art. 243 ufp</t>
  </si>
  <si>
    <r>
      <t xml:space="preserve">rozchody z tytułu spłaty rat kapitałowych oraz wykup papierów wartościowych  </t>
    </r>
    <r>
      <rPr>
        <b/>
        <sz val="10"/>
        <rFont val="Arial CE"/>
        <family val="0"/>
      </rPr>
      <t>R</t>
    </r>
  </si>
  <si>
    <r>
      <t xml:space="preserve">Lewa strona wzoru   </t>
    </r>
    <r>
      <rPr>
        <b/>
        <sz val="10"/>
        <rFont val="Arial CE"/>
        <family val="0"/>
      </rPr>
      <t>R+O/D</t>
    </r>
  </si>
  <si>
    <r>
      <t xml:space="preserve">Db + Sm - Wb/ D </t>
    </r>
    <r>
      <rPr>
        <sz val="10"/>
        <rFont val="Arial CE"/>
        <family val="0"/>
      </rPr>
      <t>na dany rok</t>
    </r>
  </si>
  <si>
    <t>Spełnienie wskaźnika</t>
  </si>
  <si>
    <r>
      <t xml:space="preserve">wydatki bieżące na obsługę długu  </t>
    </r>
    <r>
      <rPr>
        <b/>
        <sz val="10"/>
        <rFont val="Arial CE"/>
        <family val="0"/>
      </rPr>
      <t>O</t>
    </r>
  </si>
  <si>
    <r>
      <t xml:space="preserve">Dochody bieżące </t>
    </r>
    <r>
      <rPr>
        <b/>
        <sz val="10"/>
        <rFont val="Arial"/>
        <family val="2"/>
      </rPr>
      <t>Db</t>
    </r>
  </si>
  <si>
    <r>
      <t xml:space="preserve">Wydatki bieżące  </t>
    </r>
    <r>
      <rPr>
        <b/>
        <sz val="10"/>
        <rFont val="Arial CE"/>
        <family val="0"/>
      </rPr>
      <t xml:space="preserve">Wb </t>
    </r>
  </si>
  <si>
    <r>
      <t xml:space="preserve">Dochody ogółem  </t>
    </r>
    <r>
      <rPr>
        <b/>
        <sz val="10"/>
        <rFont val="Arial CE"/>
        <family val="0"/>
      </rPr>
      <t>D</t>
    </r>
  </si>
  <si>
    <r>
      <t xml:space="preserve">Prawa strona wzoru </t>
    </r>
    <r>
      <rPr>
        <sz val="10"/>
        <rFont val="Arial CE"/>
        <family val="0"/>
      </rPr>
      <t xml:space="preserve">                             (średnia artymetyczna)</t>
    </r>
  </si>
  <si>
    <t>dochody bieżące, w tym:</t>
  </si>
  <si>
    <t xml:space="preserve">wydatki bieżące objęte limitem art. 226 ust. 4 ufp      </t>
  </si>
  <si>
    <t>Rady Powiatu Brzeskiego</t>
  </si>
  <si>
    <t>Załącznik nr 1</t>
  </si>
  <si>
    <t>f</t>
  </si>
  <si>
    <r>
      <t xml:space="preserve">Dochody ze sprzedaży majątku </t>
    </r>
    <r>
      <rPr>
        <b/>
        <sz val="10"/>
        <rFont val="Arial CE"/>
        <family val="0"/>
      </rPr>
      <t>Sm</t>
    </r>
  </si>
  <si>
    <t>Nadwyżka budź + wolne środki</t>
  </si>
  <si>
    <t>art.. 242 ufp          Wydatki bieżące               &lt;= dochody bieżące + nadwyżka budżetowa z lat ubiegłych plus wolne środki</t>
  </si>
  <si>
    <r>
      <t>Średnia arytmetyczna pozycji pierwszej z ostatnich trzech lat (</t>
    </r>
    <r>
      <rPr>
        <b/>
        <i/>
        <sz val="12"/>
        <rFont val="Arial CE"/>
        <family val="0"/>
      </rPr>
      <t>prawa strona wzoru)</t>
    </r>
  </si>
  <si>
    <r>
      <t>Wskaźnik zadłużenia (</t>
    </r>
    <r>
      <rPr>
        <b/>
        <i/>
        <sz val="12"/>
        <rFont val="Arial CE"/>
        <family val="0"/>
      </rPr>
      <t>lewa strona wzoru)</t>
    </r>
  </si>
  <si>
    <t>Wieloletnia prognoza finansowa na lata 2013 - 2017</t>
  </si>
  <si>
    <t>III kw. 2012</t>
  </si>
  <si>
    <t>0</t>
  </si>
  <si>
    <t>g</t>
  </si>
  <si>
    <t>na pokrycie ujemnego wyniku fanansowego samodzielnego publicznego zakładu opieki zdrowotnej</t>
  </si>
  <si>
    <t>środki na programy, projekty lub zadania finansowane z udziałem środków , o których mowa w art. 5 ust. 1 pkt 2 ustawy, w tym:</t>
  </si>
  <si>
    <t>środki określone w art. 5 ust.1 pkt 2 ustawy</t>
  </si>
  <si>
    <t>na projekty realizowane przy udziale środków, o których mowa w art. 5 ust. 1 pkt 2, w tym:</t>
  </si>
  <si>
    <t>h</t>
  </si>
  <si>
    <t>finansowane środkami określonymi w art. 5 ust. 1 pkt 2 ustawy</t>
  </si>
  <si>
    <t>Kwota zobowiązań współtworzonego przez jst przypadających do spłaty w danym roku budżetowym podlegające doliczeniu zgodnie z art. 244 ufp</t>
  </si>
  <si>
    <t>Nadwyżka budżetowa z lat ubiegłych angażowana w budżecie roku bieżącego na pokrycie deficytu budżetu</t>
  </si>
  <si>
    <t>Wolne środki, o których mowa w art. 217 ust. 2 pkt 6 ufp, angażowane w budżecie roku bieżącego na pokrycie deficytu budżetu</t>
  </si>
  <si>
    <t>kwota wyłączeń z art. 243 ust. 3 pkt 1 ufp oraz z art. 169 ust. 3 sufp przypadająca na dany rok budżetowy</t>
  </si>
  <si>
    <t>do uchwały nr XXVII/179/12</t>
  </si>
  <si>
    <t>z dnia 20 grudnia 2012r.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</si>
</sst>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2"/>
      <name val="Arial CE"/>
      <family val="0"/>
    </font>
    <font>
      <b/>
      <i/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2"/>
      <name val="Calibri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CE"/>
      <family val="0"/>
    </font>
    <font>
      <sz val="11"/>
      <color indexed="49"/>
      <name val="Arial CE"/>
      <family val="0"/>
    </font>
    <font>
      <sz val="10"/>
      <color indexed="4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sz val="11"/>
      <color theme="8" tint="-0.24997000396251678"/>
      <name val="Arial CE"/>
      <family val="0"/>
    </font>
    <font>
      <sz val="10"/>
      <color theme="8" tint="-0.24997000396251678"/>
      <name val="Arial CE"/>
      <family val="0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49" fontId="4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8" fillId="33" borderId="12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3" fontId="0" fillId="0" borderId="21" xfId="0" applyNumberFormat="1" applyBorder="1" applyAlignment="1" quotePrefix="1">
      <alignment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5" fillId="6" borderId="19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4" fontId="0" fillId="6" borderId="11" xfId="0" applyNumberFormat="1" applyFill="1" applyBorder="1" applyAlignment="1">
      <alignment vertical="center"/>
    </xf>
    <xf numFmtId="4" fontId="0" fillId="6" borderId="27" xfId="0" applyNumberForma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3" fontId="6" fillId="0" borderId="28" xfId="0" applyNumberFormat="1" applyFont="1" applyFill="1" applyBorder="1" applyAlignment="1" applyProtection="1">
      <alignment vertical="center"/>
      <protection/>
    </xf>
    <xf numFmtId="3" fontId="6" fillId="0" borderId="29" xfId="0" applyNumberFormat="1" applyFont="1" applyFill="1" applyBorder="1" applyAlignment="1" applyProtection="1">
      <alignment vertical="center"/>
      <protection/>
    </xf>
    <xf numFmtId="3" fontId="8" fillId="0" borderId="30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33" borderId="30" xfId="0" applyNumberFormat="1" applyFont="1" applyFill="1" applyBorder="1" applyAlignment="1">
      <alignment vertical="center"/>
    </xf>
    <xf numFmtId="3" fontId="8" fillId="33" borderId="27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horizontal="right" vertical="center"/>
    </xf>
    <xf numFmtId="3" fontId="8" fillId="33" borderId="27" xfId="0" applyNumberFormat="1" applyFont="1" applyFill="1" applyBorder="1" applyAlignment="1">
      <alignment horizontal="right" vertical="center"/>
    </xf>
    <xf numFmtId="164" fontId="8" fillId="33" borderId="30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0" fontId="8" fillId="33" borderId="30" xfId="0" applyNumberFormat="1" applyFont="1" applyFill="1" applyBorder="1" applyAlignment="1">
      <alignment horizontal="center" vertical="center"/>
    </xf>
    <xf numFmtId="164" fontId="8" fillId="33" borderId="37" xfId="0" applyNumberFormat="1" applyFont="1" applyFill="1" applyBorder="1" applyAlignment="1">
      <alignment horizontal="center" vertical="center"/>
    </xf>
    <xf numFmtId="10" fontId="8" fillId="33" borderId="38" xfId="0" applyNumberFormat="1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center" vertical="center"/>
    </xf>
    <xf numFmtId="4" fontId="0" fillId="6" borderId="27" xfId="0" applyNumberFormat="1" applyFont="1" applyFill="1" applyBorder="1" applyAlignment="1">
      <alignment vertical="center"/>
    </xf>
    <xf numFmtId="4" fontId="0" fillId="6" borderId="27" xfId="0" applyNumberFormat="1" applyFill="1" applyBorder="1" applyAlignment="1">
      <alignment horizontal="center" vertical="center"/>
    </xf>
    <xf numFmtId="4" fontId="0" fillId="6" borderId="27" xfId="0" applyNumberFormat="1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164" fontId="0" fillId="6" borderId="39" xfId="0" applyNumberFormat="1" applyFill="1" applyBorder="1" applyAlignment="1">
      <alignment horizontal="center" vertical="center"/>
    </xf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64" fontId="0" fillId="6" borderId="42" xfId="0" applyNumberForma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vertical="center"/>
    </xf>
    <xf numFmtId="3" fontId="6" fillId="36" borderId="36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164" fontId="0" fillId="6" borderId="41" xfId="0" applyNumberFormat="1" applyFill="1" applyBorder="1" applyAlignment="1">
      <alignment horizontal="center" vertical="center" wrapText="1"/>
    </xf>
    <xf numFmtId="164" fontId="0" fillId="6" borderId="42" xfId="0" applyNumberForma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4" fontId="17" fillId="0" borderId="40" xfId="0" applyNumberFormat="1" applyFont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 vertical="center"/>
    </xf>
    <xf numFmtId="164" fontId="17" fillId="0" borderId="41" xfId="0" applyNumberFormat="1" applyFont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3" fontId="6" fillId="37" borderId="13" xfId="0" applyNumberFormat="1" applyFont="1" applyFill="1" applyBorder="1" applyAlignment="1" applyProtection="1">
      <alignment vertical="center"/>
      <protection/>
    </xf>
    <xf numFmtId="3" fontId="8" fillId="37" borderId="41" xfId="0" applyNumberFormat="1" applyFont="1" applyFill="1" applyBorder="1" applyAlignment="1">
      <alignment vertical="center"/>
    </xf>
    <xf numFmtId="3" fontId="8" fillId="37" borderId="16" xfId="0" applyNumberFormat="1" applyFont="1" applyFill="1" applyBorder="1" applyAlignment="1">
      <alignment vertical="center"/>
    </xf>
    <xf numFmtId="3" fontId="4" fillId="37" borderId="13" xfId="0" applyNumberFormat="1" applyFont="1" applyFill="1" applyBorder="1" applyAlignment="1">
      <alignment horizontal="right" vertical="center"/>
    </xf>
    <xf numFmtId="3" fontId="8" fillId="37" borderId="47" xfId="0" applyNumberFormat="1" applyFont="1" applyFill="1" applyBorder="1" applyAlignment="1">
      <alignment horizontal="right" vertical="center"/>
    </xf>
    <xf numFmtId="3" fontId="4" fillId="37" borderId="48" xfId="0" applyNumberFormat="1" applyFont="1" applyFill="1" applyBorder="1" applyAlignment="1">
      <alignment vertical="center"/>
    </xf>
    <xf numFmtId="3" fontId="4" fillId="37" borderId="13" xfId="0" applyNumberFormat="1" applyFont="1" applyFill="1" applyBorder="1" applyAlignment="1">
      <alignment horizontal="center" vertical="center"/>
    </xf>
    <xf numFmtId="3" fontId="6" fillId="37" borderId="43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49" xfId="0" applyNumberFormat="1" applyFont="1" applyFill="1" applyBorder="1" applyAlignment="1">
      <alignment vertical="center"/>
    </xf>
    <xf numFmtId="3" fontId="4" fillId="37" borderId="50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41" xfId="0" applyNumberFormat="1" applyFont="1" applyFill="1" applyBorder="1" applyAlignment="1">
      <alignment horizontal="center" vertical="center"/>
    </xf>
    <xf numFmtId="164" fontId="8" fillId="37" borderId="41" xfId="0" applyNumberFormat="1" applyFont="1" applyFill="1" applyBorder="1" applyAlignment="1">
      <alignment horizontal="center" vertical="center"/>
    </xf>
    <xf numFmtId="164" fontId="8" fillId="37" borderId="16" xfId="0" applyNumberFormat="1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5" fillId="34" borderId="46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8" fillId="37" borderId="13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37" borderId="47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8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6" fillId="38" borderId="55" xfId="0" applyNumberFormat="1" applyFont="1" applyFill="1" applyBorder="1" applyAlignment="1">
      <alignment vertical="center"/>
    </xf>
    <xf numFmtId="4" fontId="0" fillId="6" borderId="31" xfId="0" applyNumberForma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49" fontId="4" fillId="33" borderId="41" xfId="0" applyNumberFormat="1" applyFont="1" applyFill="1" applyBorder="1" applyAlignment="1">
      <alignment horizontal="left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4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right" vertical="center"/>
    </xf>
    <xf numFmtId="164" fontId="8" fillId="0" borderId="27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7" fillId="6" borderId="56" xfId="0" applyFont="1" applyFill="1" applyBorder="1" applyAlignment="1">
      <alignment horizontal="center" vertical="center"/>
    </xf>
    <xf numFmtId="4" fontId="0" fillId="6" borderId="23" xfId="0" applyNumberFormat="1" applyFont="1" applyFill="1" applyBorder="1" applyAlignment="1" quotePrefix="1">
      <alignment vertical="center"/>
    </xf>
    <xf numFmtId="4" fontId="0" fillId="6" borderId="24" xfId="0" applyNumberFormat="1" applyFont="1" applyFill="1" applyBorder="1" applyAlignment="1">
      <alignment vertical="center"/>
    </xf>
    <xf numFmtId="4" fontId="0" fillId="6" borderId="57" xfId="0" applyNumberFormat="1" applyFont="1" applyFill="1" applyBorder="1" applyAlignment="1">
      <alignment vertical="center"/>
    </xf>
    <xf numFmtId="0" fontId="17" fillId="6" borderId="20" xfId="0" applyFont="1" applyFill="1" applyBorder="1" applyAlignment="1">
      <alignment horizontal="center" vertical="center"/>
    </xf>
    <xf numFmtId="164" fontId="0" fillId="6" borderId="58" xfId="0" applyNumberFormat="1" applyFont="1" applyFill="1" applyBorder="1" applyAlignment="1">
      <alignment horizontal="center" vertical="center"/>
    </xf>
    <xf numFmtId="164" fontId="0" fillId="6" borderId="54" xfId="0" applyNumberFormat="1" applyFont="1" applyFill="1" applyBorder="1" applyAlignment="1">
      <alignment horizontal="center" vertical="center"/>
    </xf>
    <xf numFmtId="164" fontId="0" fillId="6" borderId="54" xfId="0" applyNumberFormat="1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9" borderId="46" xfId="0" applyFill="1" applyBorder="1" applyAlignment="1">
      <alignment vertical="center" wrapText="1"/>
    </xf>
    <xf numFmtId="4" fontId="0" fillId="39" borderId="18" xfId="0" applyNumberFormat="1" applyFill="1" applyBorder="1" applyAlignment="1">
      <alignment horizontal="right" vertical="center"/>
    </xf>
    <xf numFmtId="4" fontId="0" fillId="39" borderId="19" xfId="0" applyNumberFormat="1" applyFill="1" applyBorder="1" applyAlignment="1">
      <alignment horizontal="right" vertical="center"/>
    </xf>
    <xf numFmtId="0" fontId="0" fillId="39" borderId="27" xfId="0" applyFill="1" applyBorder="1" applyAlignment="1">
      <alignment wrapText="1"/>
    </xf>
    <xf numFmtId="0" fontId="0" fillId="39" borderId="27" xfId="0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left" vertical="center" wrapText="1"/>
    </xf>
    <xf numFmtId="3" fontId="8" fillId="33" borderId="42" xfId="0" applyNumberFormat="1" applyFont="1" applyFill="1" applyBorder="1" applyAlignment="1">
      <alignment horizontal="left" vertical="center" wrapText="1"/>
    </xf>
    <xf numFmtId="3" fontId="4" fillId="33" borderId="42" xfId="0" applyNumberFormat="1" applyFont="1" applyFill="1" applyBorder="1" applyAlignment="1">
      <alignment horizontal="left" vertical="center" wrapText="1"/>
    </xf>
    <xf numFmtId="4" fontId="4" fillId="33" borderId="42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8" fillId="33" borderId="41" xfId="0" applyNumberFormat="1" applyFont="1" applyFill="1" applyBorder="1" applyAlignment="1">
      <alignment horizontal="center" vertical="center"/>
    </xf>
    <xf numFmtId="3" fontId="4" fillId="33" borderId="41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 wrapText="1"/>
    </xf>
    <xf numFmtId="3" fontId="6" fillId="33" borderId="60" xfId="0" applyNumberFormat="1" applyFont="1" applyFill="1" applyBorder="1" applyAlignment="1">
      <alignment horizontal="left" vertical="center" wrapText="1"/>
    </xf>
    <xf numFmtId="3" fontId="8" fillId="33" borderId="45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3" fontId="6" fillId="36" borderId="62" xfId="0" applyNumberFormat="1" applyFont="1" applyFill="1" applyBorder="1" applyAlignment="1">
      <alignment horizontal="left" vertical="center" wrapText="1"/>
    </xf>
    <xf numFmtId="3" fontId="4" fillId="33" borderId="39" xfId="0" applyNumberFormat="1" applyFont="1" applyFill="1" applyBorder="1" applyAlignment="1">
      <alignment horizontal="left" vertical="center" wrapText="1"/>
    </xf>
    <xf numFmtId="3" fontId="4" fillId="33" borderId="63" xfId="0" applyNumberFormat="1" applyFont="1" applyFill="1" applyBorder="1" applyAlignment="1">
      <alignment horizontal="left" vertical="center" wrapText="1"/>
    </xf>
    <xf numFmtId="3" fontId="6" fillId="33" borderId="64" xfId="0" applyNumberFormat="1" applyFont="1" applyFill="1" applyBorder="1" applyAlignment="1">
      <alignment horizontal="left" vertical="center" wrapText="1"/>
    </xf>
    <xf numFmtId="3" fontId="4" fillId="33" borderId="65" xfId="0" applyNumberFormat="1" applyFont="1" applyFill="1" applyBorder="1" applyAlignment="1">
      <alignment horizontal="left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8" fillId="33" borderId="47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66" xfId="0" applyNumberFormat="1" applyFont="1" applyFill="1" applyBorder="1" applyAlignment="1">
      <alignment horizontal="center" vertical="center"/>
    </xf>
    <xf numFmtId="3" fontId="6" fillId="36" borderId="55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3" fontId="6" fillId="33" borderId="43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center" vertical="center"/>
    </xf>
    <xf numFmtId="10" fontId="8" fillId="33" borderId="24" xfId="0" applyNumberFormat="1" applyFont="1" applyFill="1" applyBorder="1" applyAlignment="1">
      <alignment horizontal="center" vertical="center"/>
    </xf>
    <xf numFmtId="10" fontId="8" fillId="33" borderId="37" xfId="0" applyNumberFormat="1" applyFont="1" applyFill="1" applyBorder="1" applyAlignment="1">
      <alignment horizontal="center" vertical="center"/>
    </xf>
    <xf numFmtId="10" fontId="8" fillId="33" borderId="25" xfId="0" applyNumberFormat="1" applyFont="1" applyFill="1" applyBorder="1" applyAlignment="1">
      <alignment horizontal="center" vertical="center"/>
    </xf>
    <xf numFmtId="3" fontId="0" fillId="6" borderId="21" xfId="0" applyNumberFormat="1" applyFill="1" applyBorder="1" applyAlignment="1" quotePrefix="1">
      <alignment vertical="center"/>
    </xf>
    <xf numFmtId="3" fontId="0" fillId="6" borderId="22" xfId="0" applyNumberFormat="1" applyFill="1" applyBorder="1" applyAlignment="1">
      <alignment vertical="center"/>
    </xf>
    <xf numFmtId="3" fontId="0" fillId="6" borderId="22" xfId="0" applyNumberFormat="1" applyFont="1" applyFill="1" applyBorder="1" applyAlignment="1">
      <alignment vertical="center"/>
    </xf>
    <xf numFmtId="3" fontId="0" fillId="6" borderId="34" xfId="0" applyNumberFormat="1" applyFont="1" applyFill="1" applyBorder="1" applyAlignment="1">
      <alignment vertical="center"/>
    </xf>
    <xf numFmtId="0" fontId="15" fillId="6" borderId="64" xfId="0" applyFont="1" applyFill="1" applyBorder="1" applyAlignment="1">
      <alignment horizontal="center" vertical="center"/>
    </xf>
    <xf numFmtId="164" fontId="17" fillId="6" borderId="58" xfId="0" applyNumberFormat="1" applyFont="1" applyFill="1" applyBorder="1" applyAlignment="1">
      <alignment horizontal="center" vertical="center"/>
    </xf>
    <xf numFmtId="164" fontId="0" fillId="6" borderId="54" xfId="0" applyNumberFormat="1" applyFill="1" applyBorder="1" applyAlignment="1">
      <alignment horizontal="center" vertical="center"/>
    </xf>
    <xf numFmtId="164" fontId="17" fillId="6" borderId="5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8" fillId="0" borderId="6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8" fillId="37" borderId="50" xfId="0" applyNumberFormat="1" applyFont="1" applyFill="1" applyBorder="1" applyAlignment="1">
      <alignment vertical="center"/>
    </xf>
    <xf numFmtId="3" fontId="4" fillId="37" borderId="13" xfId="0" applyNumberFormat="1" applyFont="1" applyFill="1" applyBorder="1" applyAlignment="1">
      <alignment vertical="center"/>
    </xf>
    <xf numFmtId="3" fontId="8" fillId="33" borderId="63" xfId="0" applyNumberFormat="1" applyFont="1" applyFill="1" applyBorder="1" applyAlignment="1">
      <alignment horizontal="left" vertical="center" wrapText="1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4" fillId="33" borderId="55" xfId="0" applyNumberFormat="1" applyFont="1" applyFill="1" applyBorder="1" applyAlignment="1">
      <alignment horizontal="center" vertical="center"/>
    </xf>
    <xf numFmtId="3" fontId="8" fillId="37" borderId="55" xfId="0" applyNumberFormat="1" applyFont="1" applyFill="1" applyBorder="1" applyAlignment="1">
      <alignment horizontal="right" vertical="center"/>
    </xf>
    <xf numFmtId="3" fontId="8" fillId="33" borderId="28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left" vertical="center" wrapText="1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left" vertical="center" wrapText="1"/>
    </xf>
    <xf numFmtId="3" fontId="8" fillId="0" borderId="3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8" fillId="0" borderId="70" xfId="0" applyNumberFormat="1" applyFont="1" applyFill="1" applyBorder="1" applyAlignment="1">
      <alignment horizontal="right" vertical="center" wrapText="1"/>
    </xf>
    <xf numFmtId="0" fontId="4" fillId="37" borderId="20" xfId="0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 applyProtection="1">
      <alignment vertical="center"/>
      <protection/>
    </xf>
    <xf numFmtId="3" fontId="8" fillId="0" borderId="72" xfId="0" applyNumberFormat="1" applyFont="1" applyFill="1" applyBorder="1" applyAlignment="1">
      <alignment vertical="center"/>
    </xf>
    <xf numFmtId="3" fontId="6" fillId="36" borderId="70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8" fillId="33" borderId="7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vertical="center"/>
    </xf>
    <xf numFmtId="3" fontId="8" fillId="37" borderId="12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6" fillId="33" borderId="50" xfId="0" applyNumberFormat="1" applyFont="1" applyFill="1" applyBorder="1" applyAlignment="1">
      <alignment horizontal="center" vertical="center"/>
    </xf>
    <xf numFmtId="3" fontId="6" fillId="33" borderId="65" xfId="0" applyNumberFormat="1" applyFont="1" applyFill="1" applyBorder="1" applyAlignment="1">
      <alignment horizontal="left" vertical="center" wrapText="1"/>
    </xf>
    <xf numFmtId="3" fontId="6" fillId="37" borderId="5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U6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2" customWidth="1"/>
    <col min="2" max="2" width="105.875" style="2" customWidth="1"/>
    <col min="3" max="7" width="19.875" style="2" customWidth="1"/>
    <col min="8" max="8" width="9.125" style="2" customWidth="1"/>
    <col min="9" max="9" width="10.125" style="2" bestFit="1" customWidth="1"/>
    <col min="10" max="255" width="9.125" style="2" customWidth="1"/>
  </cols>
  <sheetData>
    <row r="1" spans="6:7" ht="15">
      <c r="F1" s="123" t="s">
        <v>54</v>
      </c>
      <c r="G1" s="124"/>
    </row>
    <row r="2" spans="1:7" ht="15">
      <c r="A2" s="1"/>
      <c r="B2" s="22"/>
      <c r="F2" s="123" t="s">
        <v>75</v>
      </c>
      <c r="G2" s="125"/>
    </row>
    <row r="3" spans="1:7" ht="15">
      <c r="A3" s="1"/>
      <c r="B3" s="3"/>
      <c r="F3" s="123" t="s">
        <v>53</v>
      </c>
      <c r="G3" s="124"/>
    </row>
    <row r="4" spans="6:7" ht="15">
      <c r="F4" s="123" t="s">
        <v>76</v>
      </c>
      <c r="G4" s="124"/>
    </row>
    <row r="5" spans="1:7" ht="18">
      <c r="A5" s="249" t="s">
        <v>61</v>
      </c>
      <c r="B5" s="250"/>
      <c r="C5" s="250"/>
      <c r="D5" s="250"/>
      <c r="E5" s="250"/>
      <c r="F5" s="250"/>
      <c r="G5" s="250"/>
    </row>
    <row r="6" spans="3:7" ht="13.5" thickBot="1">
      <c r="C6" s="4"/>
      <c r="D6" s="4"/>
      <c r="E6" s="4"/>
      <c r="F6" s="4"/>
      <c r="G6" s="4"/>
    </row>
    <row r="7" spans="1:255" ht="28.5" customHeight="1" thickBot="1">
      <c r="A7" s="109" t="s">
        <v>0</v>
      </c>
      <c r="B7" s="166" t="s">
        <v>1</v>
      </c>
      <c r="C7" s="92">
        <v>2013</v>
      </c>
      <c r="D7" s="91">
        <v>2014</v>
      </c>
      <c r="E7" s="93">
        <v>2015</v>
      </c>
      <c r="F7" s="93">
        <v>2016</v>
      </c>
      <c r="G7" s="233">
        <v>2017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0.25" customHeight="1">
      <c r="A8" s="175">
        <v>1</v>
      </c>
      <c r="B8" s="167" t="s">
        <v>2</v>
      </c>
      <c r="C8" s="94">
        <f>C9+C12</f>
        <v>84246616</v>
      </c>
      <c r="D8" s="41">
        <f>D9+D12</f>
        <v>83947807</v>
      </c>
      <c r="E8" s="42">
        <f>E9+E12</f>
        <v>86436502</v>
      </c>
      <c r="F8" s="42">
        <f>F9+F12</f>
        <v>87469482</v>
      </c>
      <c r="G8" s="234">
        <f>G9+G12</f>
        <v>88365576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20.25" customHeight="1">
      <c r="A9" s="163" t="s">
        <v>3</v>
      </c>
      <c r="B9" s="158" t="s">
        <v>51</v>
      </c>
      <c r="C9" s="95">
        <v>81550391</v>
      </c>
      <c r="D9" s="43">
        <v>83547807</v>
      </c>
      <c r="E9" s="43">
        <v>85636502</v>
      </c>
      <c r="F9" s="43">
        <v>86669482</v>
      </c>
      <c r="G9" s="128">
        <v>86484913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33" customHeight="1">
      <c r="A10" s="163" t="s">
        <v>4</v>
      </c>
      <c r="B10" s="158" t="s">
        <v>66</v>
      </c>
      <c r="C10" s="95">
        <v>1622719</v>
      </c>
      <c r="D10" s="43">
        <v>154810</v>
      </c>
      <c r="E10" s="43">
        <v>38000</v>
      </c>
      <c r="F10" s="43">
        <v>0</v>
      </c>
      <c r="G10" s="128"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87" customFormat="1" ht="22.5" customHeight="1">
      <c r="A11" s="163" t="s">
        <v>6</v>
      </c>
      <c r="B11" s="158" t="s">
        <v>67</v>
      </c>
      <c r="C11" s="95">
        <v>1459940</v>
      </c>
      <c r="D11" s="43">
        <v>131589</v>
      </c>
      <c r="E11" s="43">
        <v>32300</v>
      </c>
      <c r="F11" s="43">
        <v>0</v>
      </c>
      <c r="G11" s="128">
        <v>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</row>
    <row r="12" spans="1:255" ht="20.25" customHeight="1">
      <c r="A12" s="163" t="s">
        <v>12</v>
      </c>
      <c r="B12" s="158" t="s">
        <v>5</v>
      </c>
      <c r="C12" s="95">
        <v>2696225</v>
      </c>
      <c r="D12" s="43">
        <v>400000</v>
      </c>
      <c r="E12" s="43">
        <v>800000</v>
      </c>
      <c r="F12" s="43">
        <v>800000</v>
      </c>
      <c r="G12" s="128">
        <v>1880663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31.5" customHeight="1">
      <c r="A13" s="176" t="s">
        <v>14</v>
      </c>
      <c r="B13" s="158" t="s">
        <v>66</v>
      </c>
      <c r="C13" s="122">
        <v>1360000</v>
      </c>
      <c r="D13" s="43">
        <v>0</v>
      </c>
      <c r="E13" s="43">
        <v>0</v>
      </c>
      <c r="F13" s="43">
        <v>0</v>
      </c>
      <c r="G13" s="128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87" customFormat="1" ht="20.25" customHeight="1">
      <c r="A14" s="176" t="s">
        <v>55</v>
      </c>
      <c r="B14" s="158" t="s">
        <v>67</v>
      </c>
      <c r="C14" s="122">
        <v>1360000</v>
      </c>
      <c r="D14" s="43">
        <v>0</v>
      </c>
      <c r="E14" s="43">
        <v>0</v>
      </c>
      <c r="F14" s="43">
        <v>0</v>
      </c>
      <c r="G14" s="128">
        <v>0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</row>
    <row r="15" spans="1:255" s="111" customFormat="1" ht="20.25" customHeight="1" thickBot="1">
      <c r="A15" s="177" t="s">
        <v>64</v>
      </c>
      <c r="B15" s="168" t="s">
        <v>7</v>
      </c>
      <c r="C15" s="96">
        <v>1055000</v>
      </c>
      <c r="D15" s="43">
        <v>200000</v>
      </c>
      <c r="E15" s="43">
        <v>200000</v>
      </c>
      <c r="F15" s="43">
        <v>200000</v>
      </c>
      <c r="G15" s="128">
        <v>200000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</row>
    <row r="16" spans="1:255" ht="20.25" customHeight="1">
      <c r="A16" s="178">
        <v>2</v>
      </c>
      <c r="B16" s="157" t="s">
        <v>8</v>
      </c>
      <c r="C16" s="97">
        <v>79905914</v>
      </c>
      <c r="D16" s="7">
        <v>80000000</v>
      </c>
      <c r="E16" s="7">
        <v>80677166</v>
      </c>
      <c r="F16" s="7">
        <v>81505069</v>
      </c>
      <c r="G16" s="127">
        <v>82058427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20.25" customHeight="1">
      <c r="A17" s="163" t="s">
        <v>3</v>
      </c>
      <c r="B17" s="158" t="s">
        <v>9</v>
      </c>
      <c r="C17" s="95">
        <v>51689050</v>
      </c>
      <c r="D17" s="43">
        <v>51844117</v>
      </c>
      <c r="E17" s="43">
        <v>51999649</v>
      </c>
      <c r="F17" s="43">
        <v>52155648</v>
      </c>
      <c r="G17" s="128">
        <v>52312115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20.25" customHeight="1">
      <c r="A18" s="163" t="s">
        <v>4</v>
      </c>
      <c r="B18" s="158" t="s">
        <v>10</v>
      </c>
      <c r="C18" s="98">
        <v>8767595</v>
      </c>
      <c r="D18" s="43">
        <v>8767595</v>
      </c>
      <c r="E18" s="43">
        <v>8767595</v>
      </c>
      <c r="F18" s="43">
        <v>8767595</v>
      </c>
      <c r="G18" s="128">
        <v>8767595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20.25" customHeight="1">
      <c r="A19" s="163" t="s">
        <v>6</v>
      </c>
      <c r="B19" s="158" t="s">
        <v>11</v>
      </c>
      <c r="C19" s="95">
        <v>0</v>
      </c>
      <c r="D19" s="43">
        <v>0</v>
      </c>
      <c r="E19" s="43">
        <v>0</v>
      </c>
      <c r="F19" s="43">
        <v>0</v>
      </c>
      <c r="G19" s="128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20.25" customHeight="1">
      <c r="A20" s="163" t="s">
        <v>12</v>
      </c>
      <c r="B20" s="158" t="s">
        <v>13</v>
      </c>
      <c r="C20" s="95">
        <v>0</v>
      </c>
      <c r="D20" s="43">
        <v>0</v>
      </c>
      <c r="E20" s="43">
        <v>0</v>
      </c>
      <c r="F20" s="43">
        <v>0</v>
      </c>
      <c r="G20" s="128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20.25" customHeight="1">
      <c r="A21" s="176" t="s">
        <v>14</v>
      </c>
      <c r="B21" s="209" t="s">
        <v>65</v>
      </c>
      <c r="C21" s="122">
        <v>500000</v>
      </c>
      <c r="D21" s="210">
        <v>500000</v>
      </c>
      <c r="E21" s="210">
        <v>500000</v>
      </c>
      <c r="F21" s="210">
        <v>500000</v>
      </c>
      <c r="G21" s="211">
        <v>500000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111" customFormat="1" ht="20.25" customHeight="1">
      <c r="A22" s="217" t="s">
        <v>55</v>
      </c>
      <c r="B22" s="218" t="s">
        <v>52</v>
      </c>
      <c r="C22" s="122">
        <v>2503219</v>
      </c>
      <c r="D22" s="210">
        <v>994810</v>
      </c>
      <c r="E22" s="45">
        <v>446000</v>
      </c>
      <c r="F22" s="45">
        <v>216000</v>
      </c>
      <c r="G22" s="219">
        <v>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20.25" customHeight="1">
      <c r="A23" s="185" t="s">
        <v>64</v>
      </c>
      <c r="B23" s="220" t="s">
        <v>68</v>
      </c>
      <c r="C23" s="95">
        <v>1696219</v>
      </c>
      <c r="D23" s="43">
        <v>154810</v>
      </c>
      <c r="E23" s="44">
        <v>38000</v>
      </c>
      <c r="F23" s="44">
        <v>0</v>
      </c>
      <c r="G23" s="221">
        <v>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111" customFormat="1" ht="20.25" customHeight="1" thickBot="1">
      <c r="A24" s="222" t="s">
        <v>69</v>
      </c>
      <c r="B24" s="223" t="s">
        <v>70</v>
      </c>
      <c r="C24" s="207">
        <v>1459940</v>
      </c>
      <c r="D24" s="224">
        <v>131589</v>
      </c>
      <c r="E24" s="225">
        <v>32300</v>
      </c>
      <c r="F24" s="225">
        <v>0</v>
      </c>
      <c r="G24" s="226">
        <v>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ht="20.25" customHeight="1" thickBot="1">
      <c r="A25" s="179">
        <v>3</v>
      </c>
      <c r="B25" s="169" t="s">
        <v>15</v>
      </c>
      <c r="C25" s="207">
        <v>3904578</v>
      </c>
      <c r="D25" s="205">
        <v>2848772</v>
      </c>
      <c r="E25" s="126">
        <v>3600500</v>
      </c>
      <c r="F25" s="126">
        <v>2400500</v>
      </c>
      <c r="G25" s="235">
        <v>6002709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20.25" customHeight="1">
      <c r="A26" s="178">
        <v>4</v>
      </c>
      <c r="B26" s="157" t="s">
        <v>16</v>
      </c>
      <c r="C26" s="208">
        <v>3904578</v>
      </c>
      <c r="D26" s="206">
        <v>2848772</v>
      </c>
      <c r="E26" s="80">
        <v>3600500</v>
      </c>
      <c r="F26" s="80">
        <v>2400500</v>
      </c>
      <c r="G26" s="81">
        <v>6002709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111" customFormat="1" ht="20.25" customHeight="1">
      <c r="A27" s="185" t="s">
        <v>3</v>
      </c>
      <c r="B27" s="220" t="s">
        <v>17</v>
      </c>
      <c r="C27" s="95">
        <v>3504078</v>
      </c>
      <c r="D27" s="227">
        <v>1300000</v>
      </c>
      <c r="E27" s="228">
        <v>2700000</v>
      </c>
      <c r="F27" s="228">
        <v>2000000</v>
      </c>
      <c r="G27" s="229">
        <v>5602209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s="111" customFormat="1" ht="20.25" customHeight="1">
      <c r="A28" s="185" t="s">
        <v>4</v>
      </c>
      <c r="B28" s="220" t="s">
        <v>68</v>
      </c>
      <c r="C28" s="95">
        <v>1590652</v>
      </c>
      <c r="D28" s="227">
        <v>0</v>
      </c>
      <c r="E28" s="228">
        <v>0</v>
      </c>
      <c r="F28" s="228">
        <v>0</v>
      </c>
      <c r="G28" s="229">
        <v>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s="111" customFormat="1" ht="20.25" customHeight="1" thickBot="1">
      <c r="A29" s="222" t="s">
        <v>6</v>
      </c>
      <c r="B29" s="223" t="s">
        <v>70</v>
      </c>
      <c r="C29" s="207">
        <v>1352054</v>
      </c>
      <c r="D29" s="230">
        <v>0</v>
      </c>
      <c r="E29" s="231">
        <v>0</v>
      </c>
      <c r="F29" s="231">
        <v>0</v>
      </c>
      <c r="G29" s="232">
        <v>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</row>
    <row r="30" spans="1:255" ht="20.25" customHeight="1" thickBot="1">
      <c r="A30" s="180">
        <v>5</v>
      </c>
      <c r="B30" s="170" t="s">
        <v>18</v>
      </c>
      <c r="C30" s="129">
        <f>C26+C16</f>
        <v>83810492</v>
      </c>
      <c r="D30" s="78">
        <f>D26+D16</f>
        <v>82848772</v>
      </c>
      <c r="E30" s="140">
        <f>E26+E16</f>
        <v>84277666</v>
      </c>
      <c r="F30" s="79">
        <f>F26+F16</f>
        <v>83905569</v>
      </c>
      <c r="G30" s="236">
        <f>G26+G16</f>
        <v>88061136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ht="20.25" customHeight="1" thickBot="1">
      <c r="A31" s="181">
        <v>6</v>
      </c>
      <c r="B31" s="171" t="s">
        <v>19</v>
      </c>
      <c r="C31" s="99">
        <f>C8-C30</f>
        <v>436124</v>
      </c>
      <c r="D31" s="48">
        <f>D8-D30</f>
        <v>1099035</v>
      </c>
      <c r="E31" s="49">
        <f>E8-E30</f>
        <v>2158836</v>
      </c>
      <c r="F31" s="49">
        <f>F8-F30</f>
        <v>3563913</v>
      </c>
      <c r="G31" s="237">
        <f>G8-G30</f>
        <v>304440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55" ht="20.25" customHeight="1">
      <c r="A32" s="178">
        <v>7</v>
      </c>
      <c r="B32" s="157" t="s">
        <v>20</v>
      </c>
      <c r="C32" s="100" t="s">
        <v>21</v>
      </c>
      <c r="D32" s="10" t="s">
        <v>21</v>
      </c>
      <c r="E32" s="141" t="s">
        <v>21</v>
      </c>
      <c r="F32" s="11" t="s">
        <v>21</v>
      </c>
      <c r="G32" s="238" t="s">
        <v>21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33" customHeight="1">
      <c r="A33" s="212">
        <v>8</v>
      </c>
      <c r="B33" s="159" t="s">
        <v>72</v>
      </c>
      <c r="C33" s="213">
        <v>0</v>
      </c>
      <c r="D33" s="214">
        <v>0</v>
      </c>
      <c r="E33" s="215">
        <v>0</v>
      </c>
      <c r="F33" s="216">
        <v>0</v>
      </c>
      <c r="G33" s="239"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33.75" customHeight="1">
      <c r="A34" s="182">
        <v>9</v>
      </c>
      <c r="B34" s="159" t="s">
        <v>73</v>
      </c>
      <c r="C34" s="95">
        <v>566113</v>
      </c>
      <c r="D34" s="46">
        <v>0</v>
      </c>
      <c r="E34" s="44">
        <v>0</v>
      </c>
      <c r="F34" s="47">
        <v>0</v>
      </c>
      <c r="G34" s="189"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20.25" customHeight="1">
      <c r="A35" s="164">
        <v>10</v>
      </c>
      <c r="B35" s="159" t="s">
        <v>22</v>
      </c>
      <c r="C35" s="95">
        <v>0</v>
      </c>
      <c r="D35" s="43">
        <v>0</v>
      </c>
      <c r="E35" s="44">
        <v>0</v>
      </c>
      <c r="F35" s="44">
        <v>0</v>
      </c>
      <c r="G35" s="221"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20.25" customHeight="1">
      <c r="A36" s="164">
        <v>11</v>
      </c>
      <c r="B36" s="159" t="s">
        <v>23</v>
      </c>
      <c r="C36" s="95">
        <v>0</v>
      </c>
      <c r="D36" s="43">
        <v>0</v>
      </c>
      <c r="E36" s="44">
        <v>0</v>
      </c>
      <c r="F36" s="44">
        <v>0</v>
      </c>
      <c r="G36" s="221"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20.25" customHeight="1" thickBot="1">
      <c r="A37" s="244">
        <v>12</v>
      </c>
      <c r="B37" s="245" t="s">
        <v>24</v>
      </c>
      <c r="C37" s="246">
        <f>C34+C35+C36</f>
        <v>566113</v>
      </c>
      <c r="D37" s="247">
        <f>D34+D35+D36</f>
        <v>0</v>
      </c>
      <c r="E37" s="247">
        <f>E34+E35+E36</f>
        <v>0</v>
      </c>
      <c r="F37" s="247">
        <f>F34+F35+F36</f>
        <v>0</v>
      </c>
      <c r="G37" s="248">
        <f>G34+G35+G36</f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ht="20.25" customHeight="1">
      <c r="A38" s="162">
        <v>13</v>
      </c>
      <c r="B38" s="157" t="s">
        <v>25</v>
      </c>
      <c r="C38" s="241">
        <f>C8-C16+C41+C34+C35</f>
        <v>5356815</v>
      </c>
      <c r="D38" s="242">
        <f>(D8-(D16-D41))+D34+D35</f>
        <v>4167807</v>
      </c>
      <c r="E38" s="121">
        <f>(E8-(E16-E41))+E34+E35</f>
        <v>6014336</v>
      </c>
      <c r="F38" s="121">
        <f>(F8-(F16-F41))+F34+F35</f>
        <v>6229413</v>
      </c>
      <c r="G38" s="188">
        <f>(G8-(G16-G41))+G34+G35</f>
        <v>6317149</v>
      </c>
      <c r="H38" s="5"/>
      <c r="I38" s="20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20.25" customHeight="1">
      <c r="A39" s="184">
        <v>14</v>
      </c>
      <c r="B39" s="159" t="s">
        <v>26</v>
      </c>
      <c r="C39" s="102">
        <f>C40+C41</f>
        <v>1452237</v>
      </c>
      <c r="D39" s="52">
        <f>D40+D41</f>
        <v>1319035</v>
      </c>
      <c r="E39" s="44">
        <f>E40+E41</f>
        <v>2413836</v>
      </c>
      <c r="F39" s="44">
        <f>F40+F41</f>
        <v>3828913</v>
      </c>
      <c r="G39" s="221">
        <f>G40+G41</f>
        <v>314440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20.25" customHeight="1">
      <c r="A40" s="185" t="s">
        <v>3</v>
      </c>
      <c r="B40" s="158" t="s">
        <v>27</v>
      </c>
      <c r="C40" s="102">
        <v>1002237</v>
      </c>
      <c r="D40" s="52">
        <v>1099035</v>
      </c>
      <c r="E40" s="44">
        <v>2158836</v>
      </c>
      <c r="F40" s="44">
        <v>3563913</v>
      </c>
      <c r="G40" s="221">
        <v>304440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20.25" customHeight="1">
      <c r="A41" s="185" t="s">
        <v>4</v>
      </c>
      <c r="B41" s="158" t="s">
        <v>28</v>
      </c>
      <c r="C41" s="102">
        <v>450000</v>
      </c>
      <c r="D41" s="52">
        <v>220000</v>
      </c>
      <c r="E41" s="44">
        <v>255000</v>
      </c>
      <c r="F41" s="44">
        <v>265000</v>
      </c>
      <c r="G41" s="221">
        <v>10000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20.25" customHeight="1" thickBot="1">
      <c r="A42" s="186">
        <v>15</v>
      </c>
      <c r="B42" s="172" t="s">
        <v>29</v>
      </c>
      <c r="C42" s="103">
        <v>0</v>
      </c>
      <c r="D42" s="53">
        <v>0</v>
      </c>
      <c r="E42" s="45">
        <v>0</v>
      </c>
      <c r="F42" s="45">
        <v>0</v>
      </c>
      <c r="G42" s="219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20.25" customHeight="1" thickBot="1">
      <c r="A43" s="183">
        <v>16</v>
      </c>
      <c r="B43" s="173" t="s">
        <v>30</v>
      </c>
      <c r="C43" s="101">
        <f>C40+C42</f>
        <v>1002237</v>
      </c>
      <c r="D43" s="50">
        <f>D40+D42</f>
        <v>1099035</v>
      </c>
      <c r="E43" s="51">
        <f>E40+E42</f>
        <v>2158836</v>
      </c>
      <c r="F43" s="51">
        <f>F40+F42</f>
        <v>3563913</v>
      </c>
      <c r="G43" s="240">
        <f>G40+G42</f>
        <v>304440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20.25" customHeight="1" thickBot="1">
      <c r="A44" s="187">
        <v>17</v>
      </c>
      <c r="B44" s="174" t="s">
        <v>31</v>
      </c>
      <c r="C44" s="104">
        <f>C25-C26+C36</f>
        <v>0</v>
      </c>
      <c r="D44" s="54">
        <f>D25-D26+D36</f>
        <v>0</v>
      </c>
      <c r="E44" s="55">
        <f>E25-E26+E36</f>
        <v>0</v>
      </c>
      <c r="F44" s="55">
        <f>F25-F26+F36</f>
        <v>0</v>
      </c>
      <c r="G44" s="243">
        <f>G25-G26+G36</f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7.25" customHeight="1" thickBot="1">
      <c r="A45" s="251"/>
      <c r="B45" s="252"/>
      <c r="C45" s="252"/>
      <c r="D45" s="252"/>
      <c r="E45" s="252"/>
      <c r="F45" s="252"/>
      <c r="G45" s="25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0.25" customHeight="1">
      <c r="A46" s="162">
        <v>18</v>
      </c>
      <c r="B46" s="157" t="s">
        <v>32</v>
      </c>
      <c r="C46" s="119">
        <v>7126224</v>
      </c>
      <c r="D46" s="120">
        <v>6027189</v>
      </c>
      <c r="E46" s="121">
        <v>3868353</v>
      </c>
      <c r="F46" s="121">
        <v>304440</v>
      </c>
      <c r="G46" s="188">
        <v>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20.25" customHeight="1">
      <c r="A47" s="163" t="s">
        <v>3</v>
      </c>
      <c r="B47" s="158" t="s">
        <v>33</v>
      </c>
      <c r="C47" s="95">
        <v>4149912</v>
      </c>
      <c r="D47" s="46">
        <v>3915961</v>
      </c>
      <c r="E47" s="44">
        <v>2668848</v>
      </c>
      <c r="F47" s="47">
        <v>0</v>
      </c>
      <c r="G47" s="189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20.25" customHeight="1">
      <c r="A48" s="163" t="s">
        <v>4</v>
      </c>
      <c r="B48" s="158" t="s">
        <v>74</v>
      </c>
      <c r="C48" s="95">
        <v>400000</v>
      </c>
      <c r="D48" s="46">
        <v>233951</v>
      </c>
      <c r="E48" s="44">
        <v>1247113</v>
      </c>
      <c r="F48" s="47">
        <v>2668848</v>
      </c>
      <c r="G48" s="189"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33.75" customHeight="1">
      <c r="A49" s="164">
        <v>19</v>
      </c>
      <c r="B49" s="159" t="s">
        <v>71</v>
      </c>
      <c r="C49" s="105" t="s">
        <v>63</v>
      </c>
      <c r="D49" s="56" t="s">
        <v>63</v>
      </c>
      <c r="E49" s="138" t="s">
        <v>63</v>
      </c>
      <c r="F49" s="57">
        <v>0</v>
      </c>
      <c r="G49" s="190"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21" customHeight="1">
      <c r="A50" s="164">
        <v>20</v>
      </c>
      <c r="B50" s="159" t="s">
        <v>34</v>
      </c>
      <c r="C50" s="106" t="s">
        <v>21</v>
      </c>
      <c r="D50" s="139">
        <f>'Wlk. inform.'!H11</f>
        <v>0.015712560543719743</v>
      </c>
      <c r="E50" s="139">
        <f>'Wlk. inform.'!I11</f>
        <v>0.027926118528026504</v>
      </c>
      <c r="F50" s="139">
        <f>'Wlk. inform.'!J11</f>
        <v>0.04377427318021616</v>
      </c>
      <c r="G50" s="191">
        <f>'Wlk. inform.'!K11</f>
        <v>0.003558399257194906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21" customHeight="1">
      <c r="A51" s="164" t="s">
        <v>3</v>
      </c>
      <c r="B51" s="159" t="s">
        <v>35</v>
      </c>
      <c r="C51" s="106" t="s">
        <v>21</v>
      </c>
      <c r="D51" s="139">
        <f>'Wlk. inform.'!H13</f>
        <v>0.015748109531923963</v>
      </c>
      <c r="E51" s="139">
        <f>'Wlk. inform.'!I13</f>
        <v>0.02817663727775474</v>
      </c>
      <c r="F51" s="139">
        <f>'Wlk. inform.'!J13</f>
        <v>0.04545878879291656</v>
      </c>
      <c r="G51" s="191">
        <f>'Wlk. inform.'!K13</f>
        <v>0.05522092553568525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21" customHeight="1">
      <c r="A52" s="164">
        <v>21</v>
      </c>
      <c r="B52" s="160" t="s">
        <v>36</v>
      </c>
      <c r="C52" s="107" t="s">
        <v>21</v>
      </c>
      <c r="D52" s="58" t="s">
        <v>37</v>
      </c>
      <c r="E52" s="139" t="s">
        <v>37</v>
      </c>
      <c r="F52" s="58" t="s">
        <v>37</v>
      </c>
      <c r="G52" s="192" t="s">
        <v>37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21" customHeight="1">
      <c r="A53" s="164">
        <v>22</v>
      </c>
      <c r="B53" s="159" t="s">
        <v>38</v>
      </c>
      <c r="C53" s="107">
        <f>C39/C8</f>
        <v>0.017237926802899716</v>
      </c>
      <c r="D53" s="59" t="s">
        <v>21</v>
      </c>
      <c r="E53" s="60" t="s">
        <v>21</v>
      </c>
      <c r="F53" s="60" t="s">
        <v>21</v>
      </c>
      <c r="G53" s="193" t="s">
        <v>21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21" customHeight="1" thickBot="1">
      <c r="A54" s="165">
        <v>23</v>
      </c>
      <c r="B54" s="161" t="s">
        <v>39</v>
      </c>
      <c r="C54" s="108">
        <f>(C46-C47)/C8</f>
        <v>0.035328564413792</v>
      </c>
      <c r="D54" s="61" t="s">
        <v>21</v>
      </c>
      <c r="E54" s="194" t="s">
        <v>21</v>
      </c>
      <c r="F54" s="62" t="s">
        <v>21</v>
      </c>
      <c r="G54" s="195" t="s">
        <v>21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 thickBot="1">
      <c r="A55" s="253"/>
      <c r="B55" s="254"/>
      <c r="C55" s="254"/>
      <c r="D55" s="254"/>
      <c r="E55" s="254"/>
      <c r="F55" s="254"/>
      <c r="G55" s="25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8" customHeight="1" thickBot="1">
      <c r="A56" s="92" t="s">
        <v>0</v>
      </c>
      <c r="B56" s="109" t="s">
        <v>1</v>
      </c>
      <c r="C56" s="92">
        <v>2013</v>
      </c>
      <c r="D56" s="109">
        <v>2014</v>
      </c>
      <c r="E56" s="109">
        <v>2015</v>
      </c>
      <c r="F56" s="109">
        <v>2016</v>
      </c>
      <c r="G56" s="109">
        <v>2017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35.25" customHeight="1">
      <c r="A57" s="15">
        <v>1</v>
      </c>
      <c r="B57" s="16" t="s">
        <v>40</v>
      </c>
      <c r="C57" s="23">
        <f>'Wlk. inform.'!G12</f>
        <v>0.03204255705653507</v>
      </c>
      <c r="D57" s="23">
        <f>'Wlk. inform.'!H12</f>
        <v>0.04464448964104566</v>
      </c>
      <c r="E57" s="135">
        <f>'Wlk. inform.'!I12</f>
        <v>0.05968931968116896</v>
      </c>
      <c r="F57" s="23">
        <f>'Wlk. inform.'!J12</f>
        <v>0.06132896728484113</v>
      </c>
      <c r="G57" s="63">
        <f>'Wlk. inform.'!K12</f>
        <v>0.052356202600886116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8" customHeight="1">
      <c r="A58" s="17">
        <v>2</v>
      </c>
      <c r="B58" s="132" t="s">
        <v>59</v>
      </c>
      <c r="C58" s="133">
        <f>'Wlk. inform.'!G13</f>
        <v>0.006817169447988273</v>
      </c>
      <c r="D58" s="133">
        <f>'Wlk. inform.'!H13</f>
        <v>0.015748109531923963</v>
      </c>
      <c r="E58" s="136">
        <f>'Wlk. inform.'!I13</f>
        <v>0.02817663727775474</v>
      </c>
      <c r="F58" s="133">
        <f>'Wlk. inform.'!J13</f>
        <v>0.04545878879291656</v>
      </c>
      <c r="G58" s="134">
        <f>'Wlk. inform.'!K13</f>
        <v>0.05522092553568525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8" customHeight="1">
      <c r="A59" s="17">
        <v>3</v>
      </c>
      <c r="B59" s="132" t="s">
        <v>60</v>
      </c>
      <c r="C59" s="133">
        <f>'Wlk. inform.'!G11</f>
        <v>0.017237926802899716</v>
      </c>
      <c r="D59" s="133">
        <f>'Wlk. inform.'!H11</f>
        <v>0.015712560543719743</v>
      </c>
      <c r="E59" s="136">
        <f>'Wlk. inform.'!I11</f>
        <v>0.027926118528026504</v>
      </c>
      <c r="F59" s="133">
        <f>'Wlk. inform.'!J11</f>
        <v>0.04377427318021616</v>
      </c>
      <c r="G59" s="134">
        <f>'Wlk. inform.'!K11</f>
        <v>0.003558399257194906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8" customHeight="1" thickBot="1">
      <c r="A60" s="18">
        <v>4</v>
      </c>
      <c r="B60" s="19" t="s">
        <v>41</v>
      </c>
      <c r="C60" s="24" t="b">
        <f>C59&lt;=C58</f>
        <v>0</v>
      </c>
      <c r="D60" s="20" t="b">
        <f>D59&lt;=D58</f>
        <v>1</v>
      </c>
      <c r="E60" s="137" t="b">
        <f>E59&lt;=E58</f>
        <v>1</v>
      </c>
      <c r="F60" s="20" t="b">
        <f>F59&lt;=F58</f>
        <v>1</v>
      </c>
      <c r="G60" s="20" t="b">
        <f>G59&lt;=G58</f>
        <v>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14"/>
      <c r="B61" s="14"/>
      <c r="C61" s="21"/>
      <c r="D61" s="21"/>
      <c r="E61" s="14"/>
      <c r="F61" s="14"/>
      <c r="G61" s="1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</sheetData>
  <sheetProtection/>
  <mergeCells count="3">
    <mergeCell ref="A5:G5"/>
    <mergeCell ref="A45:G45"/>
    <mergeCell ref="A55:G5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1" r:id="rId3"/>
  <headerFooter>
    <oddFooter>&amp;CStrona &amp;P</oddFooter>
  </headerFooter>
  <rowBreaks count="1" manualBreakCount="1">
    <brk id="3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32.625" style="0" customWidth="1"/>
    <col min="2" max="2" width="12.75390625" style="0" customWidth="1"/>
    <col min="3" max="5" width="14.125" style="0" bestFit="1" customWidth="1"/>
    <col min="6" max="11" width="12.125" style="0" customWidth="1"/>
  </cols>
  <sheetData>
    <row r="1" spans="1:11" ht="20.25" customHeight="1" thickBot="1">
      <c r="A1" s="112" t="s">
        <v>1</v>
      </c>
      <c r="B1" s="37">
        <v>2008</v>
      </c>
      <c r="C1" s="37">
        <v>2009</v>
      </c>
      <c r="D1" s="113">
        <v>2010</v>
      </c>
      <c r="E1" s="142">
        <v>2011</v>
      </c>
      <c r="F1" s="73" t="s">
        <v>62</v>
      </c>
      <c r="G1" s="25">
        <v>2013</v>
      </c>
      <c r="H1" s="26">
        <v>2014</v>
      </c>
      <c r="I1" s="27">
        <v>2015</v>
      </c>
      <c r="J1" s="28">
        <v>2016</v>
      </c>
      <c r="K1" s="28">
        <v>2017</v>
      </c>
    </row>
    <row r="2" spans="1:11" ht="18.75" customHeight="1">
      <c r="A2" s="114" t="s">
        <v>47</v>
      </c>
      <c r="B2" s="38">
        <v>68683386.07</v>
      </c>
      <c r="C2" s="38">
        <v>78348180.34</v>
      </c>
      <c r="D2" s="38">
        <v>86225359.96</v>
      </c>
      <c r="E2" s="143">
        <v>79805101.88</v>
      </c>
      <c r="F2" s="196">
        <v>77414282</v>
      </c>
      <c r="G2" s="29">
        <f>WPF!C9</f>
        <v>81550391</v>
      </c>
      <c r="H2" s="29">
        <f>WPF!D9</f>
        <v>83547807</v>
      </c>
      <c r="I2" s="29">
        <f>WPF!E9</f>
        <v>85636502</v>
      </c>
      <c r="J2" s="29">
        <f>WPF!F9</f>
        <v>86669482</v>
      </c>
      <c r="K2" s="29">
        <f>WPF!G9</f>
        <v>86484913</v>
      </c>
    </row>
    <row r="3" spans="1:11" ht="20.25" customHeight="1">
      <c r="A3" s="115" t="s">
        <v>56</v>
      </c>
      <c r="B3" s="39">
        <v>439633.19</v>
      </c>
      <c r="C3" s="64">
        <v>96901.37</v>
      </c>
      <c r="D3" s="39">
        <v>680981.89</v>
      </c>
      <c r="E3" s="144">
        <v>65231.44</v>
      </c>
      <c r="F3" s="197">
        <v>1321445</v>
      </c>
      <c r="G3" s="30">
        <f>WPF!C15</f>
        <v>1055000</v>
      </c>
      <c r="H3" s="30">
        <f>WPF!D15</f>
        <v>200000</v>
      </c>
      <c r="I3" s="30">
        <f>WPF!E15</f>
        <v>200000</v>
      </c>
      <c r="J3" s="30">
        <f>WPF!F15</f>
        <v>200000</v>
      </c>
      <c r="K3" s="30">
        <f>WPF!G15</f>
        <v>200000</v>
      </c>
    </row>
    <row r="4" spans="1:11" ht="18.75" customHeight="1">
      <c r="A4" s="116" t="s">
        <v>48</v>
      </c>
      <c r="B4" s="64">
        <v>68248159.01</v>
      </c>
      <c r="C4" s="64">
        <v>73561741.83</v>
      </c>
      <c r="D4" s="64">
        <v>86424238.41</v>
      </c>
      <c r="E4" s="144">
        <v>79212041.14</v>
      </c>
      <c r="F4" s="197">
        <v>78099282</v>
      </c>
      <c r="G4" s="30">
        <f>WPF!C16</f>
        <v>79905914</v>
      </c>
      <c r="H4" s="30">
        <f>WPF!D16</f>
        <v>80000000</v>
      </c>
      <c r="I4" s="30">
        <f>WPF!E16</f>
        <v>80677166</v>
      </c>
      <c r="J4" s="30">
        <f>WPF!F16</f>
        <v>81505069</v>
      </c>
      <c r="K4" s="30">
        <f>WPF!G16</f>
        <v>82058427</v>
      </c>
    </row>
    <row r="5" spans="1:11" ht="18.75" customHeight="1">
      <c r="A5" s="116" t="s">
        <v>49</v>
      </c>
      <c r="B5" s="39">
        <v>71057227.48</v>
      </c>
      <c r="C5" s="64">
        <v>80730454.6</v>
      </c>
      <c r="D5" s="39">
        <v>91833830.52</v>
      </c>
      <c r="E5" s="144">
        <v>89455164.11</v>
      </c>
      <c r="F5" s="197">
        <v>81149553</v>
      </c>
      <c r="G5" s="30">
        <f>WPF!C8</f>
        <v>84246616</v>
      </c>
      <c r="H5" s="30">
        <f>WPF!D8</f>
        <v>83947807</v>
      </c>
      <c r="I5" s="30">
        <f>WPF!E8</f>
        <v>86436502</v>
      </c>
      <c r="J5" s="30">
        <f>WPF!F8</f>
        <v>87469482</v>
      </c>
      <c r="K5" s="30">
        <f>WPF!G8</f>
        <v>88365576</v>
      </c>
    </row>
    <row r="6" spans="1:11" ht="43.5" customHeight="1">
      <c r="A6" s="117" t="s">
        <v>42</v>
      </c>
      <c r="B6" s="65">
        <v>999581.65</v>
      </c>
      <c r="C6" s="66">
        <v>973316</v>
      </c>
      <c r="D6" s="65">
        <v>1336906</v>
      </c>
      <c r="E6" s="144">
        <v>1575349</v>
      </c>
      <c r="F6" s="198">
        <v>2660163</v>
      </c>
      <c r="G6" s="31">
        <f>WPF!C40</f>
        <v>1002237</v>
      </c>
      <c r="H6" s="31">
        <f>WPF!D40</f>
        <v>1099035</v>
      </c>
      <c r="I6" s="31">
        <f>WPF!E40</f>
        <v>2158836</v>
      </c>
      <c r="J6" s="31">
        <f>WPF!F40</f>
        <v>3563913</v>
      </c>
      <c r="K6" s="31">
        <f>WPF!G40</f>
        <v>304440</v>
      </c>
    </row>
    <row r="7" spans="1:11" ht="19.5" customHeight="1" thickBot="1">
      <c r="A7" s="118" t="s">
        <v>46</v>
      </c>
      <c r="B7" s="130">
        <v>192156.68</v>
      </c>
      <c r="C7" s="130">
        <v>170607</v>
      </c>
      <c r="D7" s="130">
        <v>304332.29</v>
      </c>
      <c r="E7" s="145">
        <v>606211.88</v>
      </c>
      <c r="F7" s="199">
        <v>650000</v>
      </c>
      <c r="G7" s="131">
        <f>WPF!C41</f>
        <v>450000</v>
      </c>
      <c r="H7" s="131">
        <f>WPF!D41</f>
        <v>220000</v>
      </c>
      <c r="I7" s="131">
        <f>WPF!E41</f>
        <v>255000</v>
      </c>
      <c r="J7" s="131">
        <f>WPF!F41</f>
        <v>265000</v>
      </c>
      <c r="K7" s="131">
        <f>WPF!G41</f>
        <v>10000</v>
      </c>
    </row>
    <row r="8" spans="1:11" ht="15.75" customHeight="1" thickBot="1">
      <c r="A8" s="152" t="s">
        <v>57</v>
      </c>
      <c r="B8" s="153"/>
      <c r="C8" s="154"/>
      <c r="D8" s="154"/>
      <c r="E8" s="154">
        <v>7325733.24</v>
      </c>
      <c r="F8" s="154">
        <v>5581330</v>
      </c>
      <c r="G8" s="154">
        <f>WPF!C34</f>
        <v>566113</v>
      </c>
      <c r="H8" s="154">
        <f>WPF!E34</f>
        <v>0</v>
      </c>
      <c r="I8" s="154">
        <f>WPF!F34</f>
        <v>0</v>
      </c>
      <c r="J8" s="154">
        <f>WPF!G34</f>
        <v>0</v>
      </c>
      <c r="K8" s="154">
        <f>WPF!H34</f>
        <v>0</v>
      </c>
    </row>
    <row r="9" ht="25.5" customHeight="1" thickBot="1">
      <c r="A9" s="40"/>
    </row>
    <row r="10" spans="1:11" ht="17.25" customHeight="1" thickBot="1">
      <c r="A10" s="40"/>
      <c r="B10" s="73">
        <v>2008</v>
      </c>
      <c r="C10" s="36">
        <v>2009</v>
      </c>
      <c r="D10" s="67">
        <v>2010</v>
      </c>
      <c r="E10" s="146">
        <v>2011</v>
      </c>
      <c r="F10" s="200" t="s">
        <v>62</v>
      </c>
      <c r="G10" s="74">
        <v>2013</v>
      </c>
      <c r="H10" s="76">
        <v>2014</v>
      </c>
      <c r="I10" s="76">
        <v>2015</v>
      </c>
      <c r="J10" s="76">
        <v>2016</v>
      </c>
      <c r="K10" s="76">
        <v>2017</v>
      </c>
    </row>
    <row r="11" spans="1:11" ht="17.25" customHeight="1">
      <c r="A11" s="32" t="s">
        <v>43</v>
      </c>
      <c r="B11" s="69">
        <f aca="true" t="shared" si="0" ref="B11:J11">(B6+B7)/B5</f>
        <v>0.016771528699672817</v>
      </c>
      <c r="C11" s="68">
        <f t="shared" si="0"/>
        <v>0.014169658843962462</v>
      </c>
      <c r="D11" s="69">
        <f t="shared" si="0"/>
        <v>0.017871826544821775</v>
      </c>
      <c r="E11" s="147">
        <f t="shared" si="0"/>
        <v>0.02438719890242902</v>
      </c>
      <c r="F11" s="201">
        <f t="shared" si="0"/>
        <v>0.040790896285035606</v>
      </c>
      <c r="G11" s="88">
        <f t="shared" si="0"/>
        <v>0.017237926802899716</v>
      </c>
      <c r="H11" s="89">
        <f t="shared" si="0"/>
        <v>0.015712560543719743</v>
      </c>
      <c r="I11" s="89">
        <f t="shared" si="0"/>
        <v>0.027926118528026504</v>
      </c>
      <c r="J11" s="89">
        <f t="shared" si="0"/>
        <v>0.04377427318021616</v>
      </c>
      <c r="K11" s="89">
        <f>(K6+K7)/K5</f>
        <v>0.003558399257194906</v>
      </c>
    </row>
    <row r="12" spans="1:11" ht="18.75" customHeight="1">
      <c r="A12" s="33" t="s">
        <v>44</v>
      </c>
      <c r="B12" s="70">
        <f aca="true" t="shared" si="1" ref="B12:J12">(B2+B3-B4)/B5</f>
        <v>0.012312051581891878</v>
      </c>
      <c r="C12" s="72">
        <f t="shared" si="1"/>
        <v>0.06048943864116443</v>
      </c>
      <c r="D12" s="70">
        <f t="shared" si="1"/>
        <v>0.005249736804728002</v>
      </c>
      <c r="E12" s="148">
        <f>(E2+E3-E4)/E5</f>
        <v>0.007358906403553321</v>
      </c>
      <c r="F12" s="202">
        <f t="shared" si="1"/>
        <v>0.007842865135683495</v>
      </c>
      <c r="G12" s="75">
        <f t="shared" si="1"/>
        <v>0.03204255705653507</v>
      </c>
      <c r="H12" s="77">
        <f t="shared" si="1"/>
        <v>0.04464448964104566</v>
      </c>
      <c r="I12" s="77">
        <f t="shared" si="1"/>
        <v>0.05968931968116896</v>
      </c>
      <c r="J12" s="77">
        <f t="shared" si="1"/>
        <v>0.06132896728484113</v>
      </c>
      <c r="K12" s="77">
        <f>(K2+K3-K4)/K5</f>
        <v>0.052356202600886116</v>
      </c>
    </row>
    <row r="13" spans="1:11" ht="30.75" customHeight="1">
      <c r="A13" s="34" t="s">
        <v>50</v>
      </c>
      <c r="B13" s="82"/>
      <c r="C13" s="83"/>
      <c r="D13" s="82"/>
      <c r="E13" s="149">
        <f aca="true" t="shared" si="2" ref="E13:K13">(D12+C12+B12)/3</f>
        <v>0.026017075675928102</v>
      </c>
      <c r="F13" s="203">
        <f>(E12+D12+C12)/3</f>
        <v>0.024366027283148583</v>
      </c>
      <c r="G13" s="90">
        <f t="shared" si="2"/>
        <v>0.006817169447988273</v>
      </c>
      <c r="H13" s="90">
        <f>(G12+F12+E12)/3</f>
        <v>0.015748109531923963</v>
      </c>
      <c r="I13" s="90">
        <f t="shared" si="2"/>
        <v>0.02817663727775474</v>
      </c>
      <c r="J13" s="90">
        <f t="shared" si="2"/>
        <v>0.04545878879291656</v>
      </c>
      <c r="K13" s="90">
        <f t="shared" si="2"/>
        <v>0.05522092553568525</v>
      </c>
    </row>
    <row r="14" spans="1:11" ht="17.25" customHeight="1" thickBot="1">
      <c r="A14" s="35" t="s">
        <v>45</v>
      </c>
      <c r="B14" s="84"/>
      <c r="C14" s="85"/>
      <c r="D14" s="84"/>
      <c r="E14" s="150" t="b">
        <f aca="true" t="shared" si="3" ref="E14:J14">E11&lt;=E13</f>
        <v>1</v>
      </c>
      <c r="F14" s="150" t="b">
        <f t="shared" si="3"/>
        <v>0</v>
      </c>
      <c r="G14" s="71" t="b">
        <f t="shared" si="3"/>
        <v>0</v>
      </c>
      <c r="H14" s="71" t="b">
        <f t="shared" si="3"/>
        <v>1</v>
      </c>
      <c r="I14" s="71" t="b">
        <f>I11&lt;=I13</f>
        <v>1</v>
      </c>
      <c r="J14" s="71" t="b">
        <f t="shared" si="3"/>
        <v>1</v>
      </c>
      <c r="K14" s="71" t="b">
        <f>K11&lt;=K13</f>
        <v>1</v>
      </c>
    </row>
    <row r="15" ht="12.75">
      <c r="E15" s="151"/>
    </row>
    <row r="17" spans="1:11" ht="51">
      <c r="A17" s="155" t="s">
        <v>58</v>
      </c>
      <c r="B17" s="156"/>
      <c r="C17" s="156"/>
      <c r="D17" s="156"/>
      <c r="E17" s="156" t="b">
        <f aca="true" t="shared" si="4" ref="E17:J17">E4&lt;=E2+E8</f>
        <v>1</v>
      </c>
      <c r="F17" s="156" t="b">
        <f t="shared" si="4"/>
        <v>1</v>
      </c>
      <c r="G17" s="156" t="b">
        <f t="shared" si="4"/>
        <v>1</v>
      </c>
      <c r="H17" s="156" t="b">
        <f t="shared" si="4"/>
        <v>1</v>
      </c>
      <c r="I17" s="156" t="b">
        <f t="shared" si="4"/>
        <v>1</v>
      </c>
      <c r="J17" s="156" t="b">
        <f t="shared" si="4"/>
        <v>1</v>
      </c>
      <c r="K17" s="156" t="b">
        <f>K4&lt;=K2+K8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2012-12-21T06:56:34Z</cp:lastPrinted>
  <dcterms:created xsi:type="dcterms:W3CDTF">1997-02-26T13:46:56Z</dcterms:created>
  <dcterms:modified xsi:type="dcterms:W3CDTF">2012-12-21T06:57:04Z</dcterms:modified>
  <cp:category/>
  <cp:version/>
  <cp:contentType/>
  <cp:contentStatus/>
</cp:coreProperties>
</file>