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Arkusz1!$A$1:$L$82</definedName>
    <definedName name="_xlnm.Print_Titles" localSheetId="0">Arkusz1!$7:$10</definedName>
  </definedNames>
  <calcPr calcId="145621"/>
</workbook>
</file>

<file path=xl/calcChain.xml><?xml version="1.0" encoding="utf-8"?>
<calcChain xmlns="http://schemas.openxmlformats.org/spreadsheetml/2006/main">
  <c r="F108" i="1" l="1"/>
  <c r="G108" i="1"/>
  <c r="H108" i="1"/>
  <c r="I108" i="1"/>
  <c r="K108" i="1"/>
  <c r="F109" i="1"/>
  <c r="G109" i="1"/>
  <c r="H109" i="1"/>
  <c r="I109" i="1"/>
  <c r="K109" i="1"/>
  <c r="F110" i="1"/>
  <c r="G110" i="1"/>
  <c r="H110" i="1"/>
  <c r="I110" i="1"/>
  <c r="K110" i="1"/>
  <c r="G111" i="1"/>
  <c r="H111" i="1"/>
  <c r="I111" i="1"/>
  <c r="K111" i="1"/>
  <c r="F112" i="1"/>
  <c r="G112" i="1"/>
  <c r="H112" i="1"/>
  <c r="I112" i="1"/>
  <c r="K112" i="1"/>
  <c r="G113" i="1"/>
  <c r="H113" i="1"/>
  <c r="I113" i="1"/>
  <c r="K113" i="1"/>
  <c r="F114" i="1"/>
  <c r="G114" i="1"/>
  <c r="H114" i="1"/>
  <c r="I114" i="1"/>
  <c r="K114" i="1"/>
  <c r="F115" i="1"/>
  <c r="G115" i="1"/>
  <c r="H115" i="1"/>
  <c r="I115" i="1"/>
  <c r="K115" i="1"/>
  <c r="F116" i="1"/>
  <c r="G116" i="1"/>
  <c r="H116" i="1"/>
  <c r="I116" i="1"/>
  <c r="K116" i="1"/>
  <c r="F117" i="1"/>
  <c r="G117" i="1"/>
  <c r="H117" i="1"/>
  <c r="I117" i="1"/>
  <c r="K117" i="1"/>
  <c r="F118" i="1"/>
  <c r="G118" i="1"/>
  <c r="H118" i="1"/>
  <c r="I118" i="1"/>
  <c r="K118" i="1"/>
  <c r="F119" i="1"/>
  <c r="G119" i="1"/>
  <c r="H119" i="1"/>
  <c r="I119" i="1"/>
  <c r="K119" i="1"/>
  <c r="F120" i="1"/>
  <c r="G120" i="1"/>
  <c r="H120" i="1"/>
  <c r="I120" i="1"/>
  <c r="K120" i="1"/>
  <c r="F121" i="1"/>
  <c r="G121" i="1"/>
  <c r="H121" i="1"/>
  <c r="I121" i="1"/>
  <c r="K121" i="1"/>
  <c r="F122" i="1"/>
  <c r="G122" i="1"/>
  <c r="H122" i="1"/>
  <c r="I122" i="1"/>
  <c r="K122" i="1"/>
  <c r="F123" i="1"/>
  <c r="G123" i="1"/>
  <c r="H123" i="1"/>
  <c r="I123" i="1"/>
  <c r="K123" i="1"/>
  <c r="F124" i="1"/>
  <c r="G124" i="1"/>
  <c r="H124" i="1"/>
  <c r="I124" i="1"/>
  <c r="K124" i="1"/>
  <c r="F125" i="1"/>
  <c r="G125" i="1"/>
  <c r="H125" i="1"/>
  <c r="I125" i="1"/>
  <c r="K125" i="1"/>
  <c r="F126" i="1"/>
  <c r="G126" i="1"/>
  <c r="H126" i="1"/>
  <c r="I126" i="1"/>
  <c r="K126" i="1"/>
  <c r="F127" i="1"/>
  <c r="G127" i="1"/>
  <c r="H127" i="1"/>
  <c r="I127" i="1"/>
  <c r="K127" i="1"/>
  <c r="F128" i="1"/>
  <c r="G128" i="1"/>
  <c r="H128" i="1"/>
  <c r="I128" i="1"/>
  <c r="K128" i="1"/>
  <c r="F129" i="1"/>
  <c r="G129" i="1"/>
  <c r="H129" i="1"/>
  <c r="I129" i="1"/>
  <c r="K129" i="1"/>
  <c r="F130" i="1"/>
  <c r="G130" i="1"/>
  <c r="H130" i="1"/>
  <c r="I130" i="1"/>
  <c r="K130" i="1"/>
  <c r="F131" i="1"/>
  <c r="G131" i="1"/>
  <c r="H131" i="1"/>
  <c r="I131" i="1"/>
  <c r="K131" i="1"/>
  <c r="G132" i="1"/>
  <c r="H132" i="1"/>
  <c r="I132" i="1"/>
  <c r="K132" i="1"/>
  <c r="F133" i="1"/>
  <c r="G133" i="1"/>
  <c r="H133" i="1"/>
  <c r="I133" i="1"/>
  <c r="K133" i="1"/>
  <c r="G134" i="1"/>
  <c r="H134" i="1"/>
  <c r="I134" i="1"/>
  <c r="K134" i="1"/>
  <c r="G135" i="1"/>
  <c r="H135" i="1"/>
  <c r="I135" i="1"/>
  <c r="K135" i="1"/>
  <c r="G136" i="1"/>
  <c r="H136" i="1"/>
  <c r="I136" i="1"/>
  <c r="K136" i="1"/>
  <c r="F137" i="1"/>
  <c r="G137" i="1"/>
  <c r="H137" i="1"/>
  <c r="I137" i="1"/>
  <c r="K137" i="1"/>
  <c r="G142" i="1"/>
  <c r="H142" i="1"/>
  <c r="I142" i="1"/>
  <c r="K142" i="1"/>
  <c r="G143" i="1"/>
  <c r="H143" i="1"/>
  <c r="I143" i="1"/>
  <c r="K143" i="1"/>
  <c r="F144" i="1"/>
  <c r="G144" i="1"/>
  <c r="H144" i="1"/>
  <c r="I144" i="1"/>
  <c r="K144" i="1"/>
  <c r="G145" i="1"/>
  <c r="H145" i="1"/>
  <c r="I145" i="1"/>
  <c r="K145" i="1"/>
  <c r="F146" i="1"/>
  <c r="G146" i="1"/>
  <c r="H146" i="1"/>
  <c r="I146" i="1"/>
  <c r="K146" i="1"/>
  <c r="G147" i="1"/>
  <c r="H147" i="1"/>
  <c r="I147" i="1"/>
  <c r="K147" i="1"/>
  <c r="G148" i="1"/>
  <c r="H148" i="1"/>
  <c r="I148" i="1"/>
  <c r="K148" i="1"/>
  <c r="G149" i="1"/>
  <c r="H149" i="1"/>
  <c r="I149" i="1"/>
  <c r="K149" i="1"/>
  <c r="F150" i="1"/>
  <c r="G150" i="1"/>
  <c r="H150" i="1"/>
  <c r="I150" i="1"/>
  <c r="K150" i="1"/>
  <c r="F151" i="1"/>
  <c r="G151" i="1"/>
  <c r="H151" i="1"/>
  <c r="I151" i="1"/>
  <c r="K151" i="1"/>
  <c r="F152" i="1"/>
  <c r="G152" i="1"/>
  <c r="H152" i="1"/>
  <c r="I152" i="1"/>
  <c r="K152" i="1"/>
  <c r="F153" i="1"/>
  <c r="G153" i="1"/>
  <c r="H153" i="1"/>
  <c r="I153" i="1"/>
  <c r="K153" i="1"/>
  <c r="F154" i="1"/>
  <c r="G154" i="1"/>
  <c r="H154" i="1"/>
  <c r="I154" i="1"/>
  <c r="K154" i="1"/>
  <c r="F155" i="1"/>
  <c r="G155" i="1"/>
  <c r="H155" i="1"/>
  <c r="I155" i="1"/>
  <c r="K155" i="1"/>
  <c r="F156" i="1"/>
  <c r="G156" i="1"/>
  <c r="H156" i="1"/>
  <c r="I156" i="1"/>
  <c r="K156" i="1"/>
  <c r="F157" i="1"/>
  <c r="G157" i="1"/>
  <c r="H157" i="1"/>
  <c r="I157" i="1"/>
  <c r="K157" i="1"/>
  <c r="F158" i="1"/>
  <c r="G158" i="1"/>
  <c r="H158" i="1"/>
  <c r="I158" i="1"/>
  <c r="K158" i="1"/>
  <c r="F159" i="1"/>
  <c r="G159" i="1"/>
  <c r="H159" i="1"/>
  <c r="I159" i="1"/>
  <c r="K159" i="1"/>
  <c r="I141" i="1" l="1"/>
  <c r="K140" i="1"/>
  <c r="K139" i="1"/>
  <c r="G107" i="1"/>
  <c r="H106" i="1"/>
  <c r="H102" i="1" s="1"/>
  <c r="I105" i="1"/>
  <c r="H141" i="1"/>
  <c r="I140" i="1"/>
  <c r="I139" i="1"/>
  <c r="K107" i="1"/>
  <c r="G106" i="1"/>
  <c r="H105" i="1"/>
  <c r="G141" i="1"/>
  <c r="H140" i="1"/>
  <c r="H139" i="1"/>
  <c r="H101" i="1" s="1"/>
  <c r="I107" i="1"/>
  <c r="K106" i="1"/>
  <c r="K102" i="1" s="1"/>
  <c r="G105" i="1"/>
  <c r="K141" i="1"/>
  <c r="G140" i="1"/>
  <c r="G139" i="1"/>
  <c r="H107" i="1"/>
  <c r="I106" i="1"/>
  <c r="I102" i="1" s="1"/>
  <c r="K105" i="1"/>
  <c r="G103" i="1"/>
  <c r="G102" i="1"/>
  <c r="I103" i="1"/>
  <c r="K101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H103" i="1" l="1"/>
  <c r="G101" i="1"/>
  <c r="I101" i="1"/>
  <c r="K103" i="1"/>
  <c r="L19" i="1"/>
  <c r="L17" i="1"/>
  <c r="L18" i="1"/>
  <c r="L82" i="1"/>
  <c r="L81" i="1"/>
  <c r="L79" i="1"/>
  <c r="L78" i="1"/>
  <c r="L77" i="1"/>
  <c r="L75" i="1"/>
  <c r="L74" i="1"/>
  <c r="L73" i="1"/>
  <c r="L72" i="1"/>
  <c r="L71" i="1"/>
  <c r="L70" i="1"/>
  <c r="L69" i="1"/>
  <c r="L68" i="1"/>
  <c r="L67" i="1"/>
  <c r="L66" i="1"/>
  <c r="L65" i="1"/>
  <c r="L64" i="1"/>
  <c r="L62" i="1"/>
  <c r="L61" i="1"/>
  <c r="L60" i="1"/>
  <c r="L58" i="1"/>
  <c r="L57" i="1"/>
  <c r="L56" i="1"/>
  <c r="L55" i="1"/>
  <c r="L51" i="1"/>
  <c r="L50" i="1"/>
  <c r="L48" i="1"/>
  <c r="L47" i="1"/>
  <c r="L46" i="1"/>
  <c r="L44" i="1"/>
  <c r="L43" i="1"/>
  <c r="L42" i="1"/>
  <c r="L40" i="1"/>
  <c r="L39" i="1"/>
  <c r="L38" i="1"/>
  <c r="L36" i="1"/>
  <c r="L35" i="1"/>
  <c r="L34" i="1"/>
  <c r="L32" i="1"/>
  <c r="L31" i="1"/>
  <c r="L30" i="1"/>
  <c r="L28" i="1"/>
  <c r="L27" i="1"/>
  <c r="L26" i="1"/>
  <c r="L24" i="1"/>
  <c r="L23" i="1"/>
  <c r="L22" i="1"/>
  <c r="L20" i="1"/>
  <c r="H52" i="1"/>
  <c r="H14" i="1" s="1"/>
  <c r="H11" i="1" s="1"/>
  <c r="I52" i="1"/>
  <c r="I14" i="1" s="1"/>
  <c r="I11" i="1" s="1"/>
  <c r="J52" i="1"/>
  <c r="J14" i="1" s="1"/>
  <c r="J11" i="1" s="1"/>
  <c r="K52" i="1"/>
  <c r="K14" i="1" s="1"/>
  <c r="K11" i="1" s="1"/>
  <c r="G52" i="1"/>
  <c r="G14" i="1" s="1"/>
  <c r="L14" i="1" l="1"/>
  <c r="L52" i="1"/>
  <c r="F70" i="1"/>
  <c r="F69" i="1"/>
  <c r="F67" i="1"/>
  <c r="F66" i="1"/>
  <c r="F65" i="1"/>
  <c r="F62" i="1"/>
  <c r="F61" i="1"/>
  <c r="F58" i="1"/>
  <c r="F56" i="1"/>
  <c r="F55" i="1"/>
  <c r="K54" i="1"/>
  <c r="K16" i="1" s="1"/>
  <c r="K13" i="1" s="1"/>
  <c r="J54" i="1"/>
  <c r="J16" i="1" s="1"/>
  <c r="J13" i="1" s="1"/>
  <c r="I54" i="1"/>
  <c r="I16" i="1" s="1"/>
  <c r="I13" i="1" s="1"/>
  <c r="H54" i="1"/>
  <c r="H16" i="1" s="1"/>
  <c r="H13" i="1" s="1"/>
  <c r="G54" i="1"/>
  <c r="K53" i="1"/>
  <c r="K15" i="1" s="1"/>
  <c r="K12" i="1" s="1"/>
  <c r="J53" i="1"/>
  <c r="I53" i="1"/>
  <c r="I15" i="1" s="1"/>
  <c r="I12" i="1" s="1"/>
  <c r="H53" i="1"/>
  <c r="H15" i="1" s="1"/>
  <c r="H12" i="1" s="1"/>
  <c r="G53" i="1"/>
  <c r="G15" i="1" s="1"/>
  <c r="F42" i="1"/>
  <c r="F40" i="1"/>
  <c r="F38" i="1"/>
  <c r="F36" i="1"/>
  <c r="F34" i="1"/>
  <c r="F32" i="1"/>
  <c r="F30" i="1"/>
  <c r="F28" i="1"/>
  <c r="F27" i="1"/>
  <c r="F24" i="1"/>
  <c r="F23" i="1"/>
  <c r="F20" i="1"/>
  <c r="F134" i="1" l="1"/>
  <c r="F113" i="1"/>
  <c r="F107" i="1" s="1"/>
  <c r="F136" i="1"/>
  <c r="F106" i="1" s="1"/>
  <c r="F142" i="1"/>
  <c r="F132" i="1"/>
  <c r="F143" i="1"/>
  <c r="F111" i="1"/>
  <c r="F135" i="1"/>
  <c r="F145" i="1"/>
  <c r="F139" i="1" s="1"/>
  <c r="F148" i="1"/>
  <c r="F147" i="1"/>
  <c r="F141" i="1" s="1"/>
  <c r="F149" i="1"/>
  <c r="L54" i="1"/>
  <c r="F19" i="1"/>
  <c r="G16" i="1"/>
  <c r="F17" i="1"/>
  <c r="F18" i="1"/>
  <c r="L53" i="1"/>
  <c r="J15" i="1"/>
  <c r="J12" i="1" s="1"/>
  <c r="G12" i="1"/>
  <c r="F54" i="1"/>
  <c r="F52" i="1"/>
  <c r="F53" i="1"/>
  <c r="F101" i="1" l="1"/>
  <c r="F140" i="1"/>
  <c r="F102" i="1" s="1"/>
  <c r="F103" i="1"/>
  <c r="F105" i="1"/>
  <c r="L15" i="1"/>
  <c r="F14" i="1"/>
  <c r="F16" i="1"/>
  <c r="L12" i="1"/>
  <c r="G13" i="1"/>
  <c r="L13" i="1" s="1"/>
  <c r="L16" i="1"/>
  <c r="F15" i="1"/>
  <c r="G11" i="1" l="1"/>
  <c r="L11" i="1" s="1"/>
  <c r="F13" i="1"/>
  <c r="F12" i="1"/>
  <c r="F11" i="1"/>
</calcChain>
</file>

<file path=xl/sharedStrings.xml><?xml version="1.0" encoding="utf-8"?>
<sst xmlns="http://schemas.openxmlformats.org/spreadsheetml/2006/main" count="209" uniqueCount="101">
  <si>
    <t>Wykaz przedsięwzięć do WPF na lata 2013 - 2017</t>
  </si>
  <si>
    <t>Lp.</t>
  </si>
  <si>
    <t>Nazwa i cel przedsięwzięcia</t>
  </si>
  <si>
    <t>Okres realizacji</t>
  </si>
  <si>
    <t>Dział/ Rozdział</t>
  </si>
  <si>
    <t>Jednostka organizacyjna odpowiedzialna za realizację lub koordynująca wykonywanie przedsięwzięcia</t>
  </si>
  <si>
    <t>Łączne nakłady finansowe</t>
  </si>
  <si>
    <t>Nakłady w poszczególnych latach / Limit zobowiązań</t>
  </si>
  <si>
    <t xml:space="preserve">Limit zobowiązań </t>
  </si>
  <si>
    <t>Planowane nakłady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</si>
  <si>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</si>
  <si>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</si>
  <si>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</si>
  <si>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</si>
  <si>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</si>
  <si>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</si>
  <si>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</si>
  <si>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</si>
  <si>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</si>
  <si>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t>600/60014</t>
  </si>
  <si>
    <t>2009-2015</t>
  </si>
  <si>
    <t>750/75001</t>
  </si>
  <si>
    <t>Starostwo Powiatowe                  w Brzegu</t>
  </si>
  <si>
    <t>Szczegółowe, wyczerpujące, nieodpłatne udzielanie informacji na temat możliwości uzyskania wsparcia ze środków Unii Europejskiej</t>
  </si>
  <si>
    <t>750/75020</t>
  </si>
  <si>
    <t>750/75095</t>
  </si>
  <si>
    <t>801/80195</t>
  </si>
  <si>
    <t>801/80111</t>
  </si>
  <si>
    <t>801/80120</t>
  </si>
  <si>
    <t>801/80130</t>
  </si>
  <si>
    <t>2012-2013</t>
  </si>
  <si>
    <t>851/85111</t>
  </si>
  <si>
    <t>Poprawa jakości usług medycznych świdczonych przez szpital poprzez wykorzystanie nowych technologii informacyjnych i komunikacyjnych, rozwój e-usług</t>
  </si>
  <si>
    <t>2008-2013</t>
  </si>
  <si>
    <t>853/85395</t>
  </si>
  <si>
    <t>Powiatowe Centrum Pomocy Rodzinie                                             w Brzegu</t>
  </si>
  <si>
    <t>Aktywna integracja zawodowa, społeczna, edukacyjna i zdrowotna osób niepełnosprawnych i usamodzielnianych wychowanków placówek opiekuńczo wychowawczych oraz rodzin zastępczych</t>
  </si>
  <si>
    <t>2011-2013</t>
  </si>
  <si>
    <t>Ograniczenie zjawiska wykluczenia społecznego osób niepełnosprawnych o 20 osób i zmniejszenie poziomu bezrobocia osób niepełnosprawnych w powiecie brzeskim o 12 osób</t>
  </si>
  <si>
    <t>Powiatowy Urząd Pracy w Brzegu</t>
  </si>
  <si>
    <t>2011-2014</t>
  </si>
  <si>
    <t>Wzmocnienie i rozwój Powiatowego Urzędu Pracy w Brzegu poprzez zatrudnienie dodatkowych pośredników pracy, doradców zawodowych oraz szkolenie pracowników kluczowych</t>
  </si>
  <si>
    <t>Podniesienie zdolności do stałego zatrudnienia u 20, w tym 10 kobiet, osób niepełnosprawnych</t>
  </si>
  <si>
    <t>2012-2014</t>
  </si>
  <si>
    <t>Wzrost przedsiębiorczości w woj. opolskim oraz podniesienie aktywności zawodowej mieszkańców woj. opolskiego</t>
  </si>
  <si>
    <t>Podniesienie zdolności do stałego zatrudnienia 20 kobiet: z grupy 50+ i długotrwale bezrobotnych matek samotnie wychowujących dzieci do lat 6</t>
  </si>
  <si>
    <t>b)</t>
  </si>
  <si>
    <t>programy, projekty lub zadania pozostałe (razem)</t>
  </si>
  <si>
    <t>2011-2016</t>
  </si>
  <si>
    <t>020/02002</t>
  </si>
  <si>
    <t>Starostwo Powiatowe                                                       w Brzegu</t>
  </si>
  <si>
    <t>Poprawa bezpieczeństwa pieszych, ruchu drogowego i komfortu jazdy</t>
  </si>
  <si>
    <t xml:space="preserve">- wydatki majątkowe </t>
  </si>
  <si>
    <t>Zarząd Dróg Powiatowych                    w Brzegu</t>
  </si>
  <si>
    <t>2011-2015</t>
  </si>
  <si>
    <t xml:space="preserve">Zarząd Dróg Powiatowych                  w Brzegu </t>
  </si>
  <si>
    <t>Powstrzymywanie degradacji obiektu poprzez poprawę stanu technicznego</t>
  </si>
  <si>
    <t>710/71013</t>
  </si>
  <si>
    <t>2013-2015</t>
  </si>
  <si>
    <t>Starostwo Powiatowe                                          w Brzegu</t>
  </si>
  <si>
    <t>801/80102</t>
  </si>
  <si>
    <t>Zespół Szkół Specjalnych                                          w Brzegu</t>
  </si>
  <si>
    <t>Zmniejszenie rocznego obliczeniowego zużycia energii do ogrzewania budynków</t>
  </si>
  <si>
    <t>2007-2013</t>
  </si>
  <si>
    <t>Starostwo Powiatowe                                      w Brzegu</t>
  </si>
  <si>
    <t>c)</t>
  </si>
  <si>
    <t>programy, projekty lub zadania związane z umowami partnerstwa publiczno-prywatnego (razem)</t>
  </si>
  <si>
    <t>program 1 ogółem</t>
  </si>
  <si>
    <t>2.</t>
  </si>
  <si>
    <t>umowy, których realizacja w roku budżetowym i w latach następnych jest niezbędna dla zapewnienia ciągłości działania jednostki i których płatności przypadają w okresie dłuższym niż rok</t>
  </si>
  <si>
    <t>Umowa 1 ogółem</t>
  </si>
  <si>
    <t>3.</t>
  </si>
  <si>
    <t>gwarancje i poręczenia udzielane przez jednostki samorządu terytorialnego (razem)</t>
  </si>
  <si>
    <t>- wyszczególnienie wydatków na program</t>
  </si>
  <si>
    <t xml:space="preserve">Łączne </t>
  </si>
  <si>
    <t>1 a)</t>
  </si>
  <si>
    <t>b</t>
  </si>
  <si>
    <t>m</t>
  </si>
  <si>
    <t>1 b)</t>
  </si>
  <si>
    <r>
      <t>Program: Pomoc techniczna                                                                                                                Projekt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"Funkcjonowanie sieci Punktów Informacyjnych o Funduszach Europejskich"</t>
    </r>
  </si>
  <si>
    <r>
      <t>Program: PO KL                                                                                                                           Projekt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"Aktywizacja zawodowa i społeczna wychowanków placówek opiekuńczo-wychowawczych i osób niepełnosprawnych"</t>
    </r>
  </si>
  <si>
    <r>
      <t>Program: PO KL                                                                                                                           Projekt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"Dajmy Sobie Szansę"</t>
    </r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</si>
  <si>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color theme="1"/>
        <rFont val="Arial"/>
        <family val="2"/>
        <charset val="238"/>
      </rPr>
      <t>"Stała Praca"</t>
    </r>
    <r>
      <rPr>
        <sz val="13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</si>
  <si>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color theme="1"/>
        <rFont val="Arial"/>
        <family val="2"/>
        <charset val="238"/>
      </rPr>
      <t>"PO Klucz do biznesu2!"</t>
    </r>
    <r>
      <rPr>
        <sz val="13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</si>
  <si>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color theme="1"/>
        <rFont val="Arial"/>
        <family val="2"/>
        <charset val="238"/>
      </rPr>
      <t>"Kobiety Górą "</t>
    </r>
    <r>
      <rPr>
        <sz val="13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</si>
  <si>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>Program:  PO KL                                                                                                                     Projekt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"Profesjonalny urząd 4"</t>
    </r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</si>
  <si>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"Przebudowa wraz z budową infrastruktury drogi powiatowej nr 1518 O Wójtowice - Jaszów"</t>
    </r>
  </si>
  <si>
    <r>
      <t>Zadanie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>"Odbudowa mostu w ciągu drogi powiatowej nr 1507 O na rzece Nysa Kłodzka w miejscowości Głębocko"</t>
    </r>
  </si>
  <si>
    <r>
      <t>Zadanie pn.</t>
    </r>
    <r>
      <rPr>
        <b/>
        <i/>
        <sz val="13"/>
        <color theme="1"/>
        <rFont val="Arial"/>
        <family val="2"/>
        <charset val="238"/>
      </rPr>
      <t xml:space="preserve"> "Modernizacja ewidencji gruntów i budynków gminy Skarbimierz"</t>
    </r>
  </si>
  <si>
    <t>2013-2014</t>
  </si>
  <si>
    <r>
      <t>Zadanie pn.</t>
    </r>
    <r>
      <rPr>
        <b/>
        <i/>
        <sz val="13"/>
        <color theme="1"/>
        <rFont val="Arial"/>
        <family val="2"/>
        <charset val="238"/>
      </rPr>
      <t xml:space="preserve"> "Modernizacja szczegółowej osnowy poziomej dla powiatu brzeskiego"</t>
    </r>
  </si>
  <si>
    <r>
      <t>Zadanie pn.</t>
    </r>
    <r>
      <rPr>
        <b/>
        <i/>
        <sz val="13"/>
        <color theme="1"/>
        <rFont val="Arial"/>
        <family val="2"/>
        <charset val="238"/>
      </rPr>
      <t xml:space="preserve"> "Przekształcenie mapy zasadniczej do postaci cyfrowej i utworzenie baz danych"</t>
    </r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</si>
  <si>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</si>
  <si>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</si>
  <si>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2010-2017</t>
  </si>
  <si>
    <t>Załącznik nr 2</t>
  </si>
  <si>
    <t>Rady Powiatu Brzeskiego</t>
  </si>
  <si>
    <r>
      <t>Program: RPO WO 2007-2013                                                                                                                           Projekt pn.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i/>
        <sz val="13"/>
        <color theme="1"/>
        <rFont val="Arial"/>
        <family val="2"/>
        <charset val="238"/>
      </rPr>
      <t xml:space="preserve">"E-szpital - stworzenie cyfrowego systemu informacji telemedycznej, gromadzenia, przetwarzania, archiwizacji danych dla Brzeskiego Centrum Medycznego w Brzegu" </t>
    </r>
  </si>
  <si>
    <r>
      <t xml:space="preserve">Zadanie pn. </t>
    </r>
    <r>
      <rPr>
        <b/>
        <i/>
        <sz val="13"/>
        <color theme="1"/>
        <rFont val="Arial"/>
        <family val="2"/>
        <charset val="238"/>
      </rPr>
      <t>"Wypłata ekwiwalentów za zalesianie gruntów"</t>
    </r>
  </si>
  <si>
    <t>do uchwały nr XXVII/179/12</t>
  </si>
  <si>
    <t>z dnia 20 grudnia 2012r.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</si>
</sst>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charset val="238"/>
      <scheme val="minor"/>
    </font>
    <font>
      <sz val="13"/>
      <color rgb="FFFF0000"/>
      <name val="Arial"/>
      <family val="2"/>
      <charset val="238"/>
    </font>
    <font>
      <i/>
      <sz val="13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i/>
      <sz val="13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i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5" borderId="27" xfId="0" applyNumberFormat="1" applyFont="1" applyFill="1" applyBorder="1" applyAlignment="1">
      <alignment horizontal="right" vertical="center"/>
    </xf>
    <xf numFmtId="3" fontId="3" fillId="5" borderId="21" xfId="0" applyNumberFormat="1" applyFont="1" applyFill="1" applyBorder="1" applyAlignment="1">
      <alignment horizontal="right" vertical="center"/>
    </xf>
    <xf numFmtId="3" fontId="3" fillId="5" borderId="4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3" fillId="4" borderId="36" xfId="0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48" xfId="0" applyNumberFormat="1" applyFont="1" applyFill="1" applyBorder="1" applyAlignment="1">
      <alignment horizontal="right" vertical="center"/>
    </xf>
    <xf numFmtId="3" fontId="3" fillId="4" borderId="43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/>
    </xf>
    <xf numFmtId="0" fontId="3" fillId="5" borderId="58" xfId="0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44" xfId="0" applyNumberFormat="1" applyFont="1" applyFill="1" applyBorder="1" applyAlignment="1">
      <alignment horizontal="right" vertical="center"/>
    </xf>
    <xf numFmtId="3" fontId="1" fillId="0" borderId="88" xfId="0" applyNumberFormat="1" applyFont="1" applyFill="1" applyBorder="1" applyAlignment="1">
      <alignment horizontal="right" vertical="center"/>
    </xf>
    <xf numFmtId="3" fontId="1" fillId="0" borderId="44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right" vertical="center"/>
    </xf>
    <xf numFmtId="0" fontId="3" fillId="5" borderId="51" xfId="0" applyFont="1" applyFill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/>
    <xf numFmtId="3" fontId="3" fillId="0" borderId="31" xfId="0" applyNumberFormat="1" applyFont="1" applyFill="1" applyBorder="1" applyAlignment="1">
      <alignment horizontal="right" vertical="center"/>
    </xf>
    <xf numFmtId="3" fontId="3" fillId="0" borderId="9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8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0" fontId="3" fillId="0" borderId="11" xfId="0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vertical="center" wrapText="1"/>
    </xf>
    <xf numFmtId="0" fontId="1" fillId="0" borderId="56" xfId="0" applyFont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vertical="center" wrapText="1"/>
    </xf>
    <xf numFmtId="0" fontId="1" fillId="0" borderId="63" xfId="0" applyFont="1" applyBorder="1"/>
    <xf numFmtId="3" fontId="1" fillId="4" borderId="19" xfId="0" applyNumberFormat="1" applyFont="1" applyFill="1" applyBorder="1" applyAlignment="1">
      <alignment horizontal="right" vertical="center"/>
    </xf>
    <xf numFmtId="3" fontId="1" fillId="0" borderId="91" xfId="0" applyNumberFormat="1" applyFont="1" applyFill="1" applyBorder="1" applyAlignment="1">
      <alignment horizontal="right" vertical="center"/>
    </xf>
    <xf numFmtId="3" fontId="1" fillId="5" borderId="92" xfId="0" applyNumberFormat="1" applyFont="1" applyFill="1" applyBorder="1" applyAlignment="1">
      <alignment horizontal="right" vertical="center"/>
    </xf>
    <xf numFmtId="3" fontId="1" fillId="5" borderId="29" xfId="0" applyNumberFormat="1" applyFont="1" applyFill="1" applyBorder="1" applyAlignment="1">
      <alignment horizontal="right" vertical="center"/>
    </xf>
    <xf numFmtId="3" fontId="1" fillId="5" borderId="35" xfId="0" applyNumberFormat="1" applyFont="1" applyFill="1" applyBorder="1" applyAlignment="1">
      <alignment horizontal="right" vertical="center"/>
    </xf>
    <xf numFmtId="0" fontId="3" fillId="0" borderId="78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right" vertical="center"/>
    </xf>
    <xf numFmtId="49" fontId="3" fillId="0" borderId="90" xfId="0" applyNumberFormat="1" applyFont="1" applyFill="1" applyBorder="1" applyAlignment="1">
      <alignment vertical="center" wrapText="1"/>
    </xf>
    <xf numFmtId="3" fontId="1" fillId="5" borderId="23" xfId="0" applyNumberFormat="1" applyFont="1" applyFill="1" applyBorder="1" applyAlignment="1">
      <alignment horizontal="right" vertical="center"/>
    </xf>
    <xf numFmtId="3" fontId="1" fillId="5" borderId="21" xfId="0" applyNumberFormat="1" applyFont="1" applyFill="1" applyBorder="1" applyAlignment="1">
      <alignment horizontal="right" vertical="center"/>
    </xf>
    <xf numFmtId="3" fontId="1" fillId="5" borderId="27" xfId="0" applyNumberFormat="1" applyFont="1" applyFill="1" applyBorder="1" applyAlignment="1">
      <alignment horizontal="right" vertical="center"/>
    </xf>
    <xf numFmtId="49" fontId="4" fillId="0" borderId="90" xfId="0" applyNumberFormat="1" applyFont="1" applyFill="1" applyBorder="1" applyAlignment="1">
      <alignment vertical="center" wrapText="1"/>
    </xf>
    <xf numFmtId="49" fontId="2" fillId="0" borderId="6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3" fontId="5" fillId="2" borderId="41" xfId="0" applyNumberFormat="1" applyFont="1" applyFill="1" applyBorder="1" applyAlignment="1">
      <alignment horizontal="right"/>
    </xf>
    <xf numFmtId="3" fontId="5" fillId="2" borderId="6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/>
    <xf numFmtId="49" fontId="7" fillId="0" borderId="12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/>
    <xf numFmtId="49" fontId="7" fillId="0" borderId="55" xfId="0" applyNumberFormat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/>
    <xf numFmtId="49" fontId="5" fillId="0" borderId="41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/>
    <xf numFmtId="3" fontId="7" fillId="2" borderId="0" xfId="0" applyNumberFormat="1" applyFont="1" applyFill="1" applyBorder="1"/>
    <xf numFmtId="3" fontId="5" fillId="2" borderId="40" xfId="0" applyNumberFormat="1" applyFont="1" applyFill="1" applyBorder="1"/>
    <xf numFmtId="3" fontId="7" fillId="2" borderId="74" xfId="0" applyNumberFormat="1" applyFont="1" applyFill="1" applyBorder="1"/>
    <xf numFmtId="3" fontId="5" fillId="2" borderId="42" xfId="0" applyNumberFormat="1" applyFont="1" applyFill="1" applyBorder="1"/>
    <xf numFmtId="3" fontId="7" fillId="2" borderId="56" xfId="0" applyNumberFormat="1" applyFont="1" applyFill="1" applyBorder="1"/>
    <xf numFmtId="3" fontId="7" fillId="2" borderId="73" xfId="0" applyNumberFormat="1" applyFont="1" applyFill="1" applyBorder="1"/>
    <xf numFmtId="0" fontId="5" fillId="2" borderId="17" xfId="0" applyFont="1" applyFill="1" applyBorder="1" applyAlignment="1">
      <alignment horizontal="center"/>
    </xf>
    <xf numFmtId="3" fontId="5" fillId="2" borderId="80" xfId="0" applyNumberFormat="1" applyFont="1" applyFill="1" applyBorder="1" applyAlignment="1">
      <alignment horizontal="right"/>
    </xf>
    <xf numFmtId="3" fontId="5" fillId="2" borderId="66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3" fontId="5" fillId="0" borderId="41" xfId="0" applyNumberFormat="1" applyFont="1" applyFill="1" applyBorder="1"/>
    <xf numFmtId="0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/>
    <xf numFmtId="0" fontId="7" fillId="0" borderId="55" xfId="0" applyFont="1" applyFill="1" applyBorder="1" applyAlignment="1">
      <alignment horizontal="center"/>
    </xf>
    <xf numFmtId="3" fontId="7" fillId="0" borderId="55" xfId="0" applyNumberFormat="1" applyFont="1" applyFill="1" applyBorder="1"/>
    <xf numFmtId="0" fontId="5" fillId="3" borderId="9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49" fontId="11" fillId="0" borderId="68" xfId="0" applyNumberFormat="1" applyFont="1" applyFill="1" applyBorder="1" applyAlignment="1">
      <alignment vertical="center" wrapText="1"/>
    </xf>
    <xf numFmtId="49" fontId="11" fillId="0" borderId="70" xfId="0" applyNumberFormat="1" applyFont="1" applyFill="1" applyBorder="1" applyAlignment="1">
      <alignment vertical="center" wrapText="1"/>
    </xf>
    <xf numFmtId="49" fontId="11" fillId="0" borderId="48" xfId="0" applyNumberFormat="1" applyFont="1" applyFill="1" applyBorder="1" applyAlignment="1">
      <alignment vertical="center" wrapText="1"/>
    </xf>
    <xf numFmtId="49" fontId="11" fillId="0" borderId="49" xfId="0" applyNumberFormat="1" applyFont="1" applyFill="1" applyBorder="1" applyAlignment="1">
      <alignment vertical="center" wrapText="1"/>
    </xf>
    <xf numFmtId="0" fontId="11" fillId="0" borderId="58" xfId="0" applyNumberFormat="1" applyFont="1" applyFill="1" applyBorder="1" applyAlignment="1">
      <alignment vertical="center" wrapText="1"/>
    </xf>
    <xf numFmtId="0" fontId="11" fillId="0" borderId="51" xfId="0" applyNumberFormat="1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7" fillId="0" borderId="35" xfId="0" applyFont="1" applyFill="1" applyBorder="1" applyAlignment="1">
      <alignment vertical="center" wrapText="1"/>
    </xf>
    <xf numFmtId="49" fontId="7" fillId="0" borderId="48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right"/>
    </xf>
    <xf numFmtId="3" fontId="5" fillId="2" borderId="7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1" fillId="2" borderId="0" xfId="0" applyFont="1" applyFill="1"/>
    <xf numFmtId="0" fontId="11" fillId="0" borderId="0" xfId="0" applyFont="1" applyAlignment="1"/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3" fontId="17" fillId="6" borderId="21" xfId="0" applyNumberFormat="1" applyFont="1" applyFill="1" applyBorder="1" applyAlignment="1">
      <alignment horizontal="right" vertical="center" wrapText="1"/>
    </xf>
    <xf numFmtId="3" fontId="17" fillId="0" borderId="94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27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3" fontId="17" fillId="6" borderId="29" xfId="0" applyNumberFormat="1" applyFont="1" applyFill="1" applyBorder="1" applyAlignment="1">
      <alignment horizontal="right" vertical="center" wrapText="1"/>
    </xf>
    <xf numFmtId="3" fontId="17" fillId="0" borderId="59" xfId="0" applyNumberFormat="1" applyFont="1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17" fillId="0" borderId="34" xfId="0" applyNumberFormat="1" applyFont="1" applyFill="1" applyBorder="1" applyAlignment="1">
      <alignment horizontal="right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3" fontId="17" fillId="6" borderId="7" xfId="0" applyNumberFormat="1" applyFont="1" applyFill="1" applyBorder="1" applyAlignment="1">
      <alignment horizontal="right" vertical="center" wrapText="1"/>
    </xf>
    <xf numFmtId="3" fontId="17" fillId="0" borderId="89" xfId="0" applyNumberFormat="1" applyFont="1" applyFill="1" applyBorder="1" applyAlignment="1">
      <alignment horizontal="right" vertical="center" wrapText="1"/>
    </xf>
    <xf numFmtId="3" fontId="17" fillId="0" borderId="7" xfId="0" applyNumberFormat="1" applyFont="1" applyFill="1" applyBorder="1" applyAlignment="1">
      <alignment horizontal="righ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9" xfId="0" applyNumberFormat="1" applyFont="1" applyFill="1" applyBorder="1" applyAlignment="1">
      <alignment horizontal="right" vertical="center" wrapText="1"/>
    </xf>
    <xf numFmtId="3" fontId="17" fillId="6" borderId="21" xfId="0" applyNumberFormat="1" applyFont="1" applyFill="1" applyBorder="1" applyAlignment="1">
      <alignment horizontal="right" vertical="center"/>
    </xf>
    <xf numFmtId="3" fontId="17" fillId="6" borderId="94" xfId="0" applyNumberFormat="1" applyFont="1" applyFill="1" applyBorder="1" applyAlignment="1">
      <alignment horizontal="right" vertical="center" wrapText="1"/>
    </xf>
    <xf numFmtId="3" fontId="17" fillId="6" borderId="22" xfId="0" applyNumberFormat="1" applyFont="1" applyFill="1" applyBorder="1" applyAlignment="1">
      <alignment horizontal="right" vertical="center" wrapText="1"/>
    </xf>
    <xf numFmtId="3" fontId="17" fillId="6" borderId="45" xfId="0" applyNumberFormat="1" applyFont="1" applyFill="1" applyBorder="1" applyAlignment="1">
      <alignment horizontal="right" vertical="center" wrapText="1"/>
    </xf>
    <xf numFmtId="3" fontId="17" fillId="6" borderId="3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17" fillId="6" borderId="44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 wrapText="1"/>
    </xf>
    <xf numFmtId="3" fontId="17" fillId="0" borderId="40" xfId="0" applyNumberFormat="1" applyFont="1" applyFill="1" applyBorder="1" applyAlignment="1">
      <alignment horizontal="right" vertical="center" wrapText="1"/>
    </xf>
    <xf numFmtId="3" fontId="17" fillId="6" borderId="27" xfId="0" applyNumberFormat="1" applyFont="1" applyFill="1" applyBorder="1" applyAlignment="1">
      <alignment horizontal="right" vertical="center"/>
    </xf>
    <xf numFmtId="3" fontId="17" fillId="0" borderId="48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/>
    </xf>
    <xf numFmtId="3" fontId="17" fillId="6" borderId="43" xfId="0" applyNumberFormat="1" applyFont="1" applyFill="1" applyBorder="1" applyAlignment="1">
      <alignment horizontal="right" vertical="center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3" fontId="14" fillId="6" borderId="36" xfId="0" applyNumberFormat="1" applyFont="1" applyFill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4" fillId="0" borderId="46" xfId="0" applyNumberFormat="1" applyFont="1" applyFill="1" applyBorder="1" applyAlignment="1">
      <alignment horizontal="right" vertical="center"/>
    </xf>
    <xf numFmtId="3" fontId="14" fillId="6" borderId="43" xfId="0" applyNumberFormat="1" applyFont="1" applyFill="1" applyBorder="1" applyAlignment="1">
      <alignment horizontal="right" vertical="center"/>
    </xf>
    <xf numFmtId="3" fontId="18" fillId="0" borderId="38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4" fillId="0" borderId="50" xfId="0" applyNumberFormat="1" applyFont="1" applyFill="1" applyBorder="1" applyAlignment="1">
      <alignment horizontal="right" vertical="center"/>
    </xf>
    <xf numFmtId="3" fontId="18" fillId="0" borderId="69" xfId="0" applyNumberFormat="1" applyFont="1" applyFill="1" applyBorder="1" applyAlignment="1">
      <alignment horizontal="right" vertical="center"/>
    </xf>
    <xf numFmtId="3" fontId="18" fillId="0" borderId="71" xfId="0" applyNumberFormat="1" applyFont="1" applyFill="1" applyBorder="1" applyAlignment="1">
      <alignment horizontal="right" vertical="center"/>
    </xf>
    <xf numFmtId="3" fontId="14" fillId="0" borderId="83" xfId="0" applyNumberFormat="1" applyFont="1" applyFill="1" applyBorder="1" applyAlignment="1">
      <alignment horizontal="right" vertical="center"/>
    </xf>
    <xf numFmtId="3" fontId="18" fillId="0" borderId="85" xfId="0" applyNumberFormat="1" applyFont="1" applyFill="1" applyBorder="1" applyAlignment="1">
      <alignment horizontal="right" vertical="center"/>
    </xf>
    <xf numFmtId="3" fontId="17" fillId="6" borderId="29" xfId="0" applyNumberFormat="1" applyFont="1" applyFill="1" applyBorder="1" applyAlignment="1">
      <alignment horizontal="right" vertical="center"/>
    </xf>
    <xf numFmtId="3" fontId="17" fillId="6" borderId="28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4" fillId="6" borderId="2" xfId="0" applyNumberFormat="1" applyFont="1" applyFill="1" applyBorder="1" applyAlignment="1">
      <alignment horizontal="right" vertical="center"/>
    </xf>
    <xf numFmtId="3" fontId="18" fillId="0" borderId="77" xfId="0" applyNumberFormat="1" applyFont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8" fillId="0" borderId="69" xfId="0" applyNumberFormat="1" applyFont="1" applyBorder="1" applyAlignment="1">
      <alignment horizontal="right" vertical="center"/>
    </xf>
    <xf numFmtId="0" fontId="18" fillId="0" borderId="71" xfId="0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horizontal="right" vertical="center"/>
    </xf>
    <xf numFmtId="3" fontId="19" fillId="0" borderId="36" xfId="0" applyNumberFormat="1" applyFont="1" applyFill="1" applyBorder="1" applyAlignment="1">
      <alignment horizontal="right" vertical="center"/>
    </xf>
    <xf numFmtId="3" fontId="20" fillId="0" borderId="36" xfId="0" applyNumberFormat="1" applyFont="1" applyFill="1" applyBorder="1" applyAlignment="1">
      <alignment horizontal="right" vertical="center"/>
    </xf>
    <xf numFmtId="3" fontId="20" fillId="0" borderId="48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/>
    </xf>
    <xf numFmtId="3" fontId="20" fillId="0" borderId="49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20" fillId="0" borderId="69" xfId="0" applyNumberFormat="1" applyFont="1" applyFill="1" applyBorder="1" applyAlignment="1">
      <alignment horizontal="right" vertical="center"/>
    </xf>
    <xf numFmtId="3" fontId="20" fillId="0" borderId="30" xfId="0" applyNumberFormat="1" applyFont="1" applyFill="1" applyBorder="1" applyAlignment="1">
      <alignment horizontal="right" vertical="center"/>
    </xf>
    <xf numFmtId="3" fontId="20" fillId="0" borderId="96" xfId="0" applyNumberFormat="1" applyFont="1" applyFill="1" applyBorder="1" applyAlignment="1">
      <alignment horizontal="right" vertical="center"/>
    </xf>
    <xf numFmtId="3" fontId="20" fillId="0" borderId="85" xfId="0" applyNumberFormat="1" applyFont="1" applyFill="1" applyBorder="1" applyAlignment="1">
      <alignment horizontal="right" vertical="center"/>
    </xf>
    <xf numFmtId="3" fontId="20" fillId="0" borderId="88" xfId="0" applyNumberFormat="1" applyFont="1" applyFill="1" applyBorder="1" applyAlignment="1">
      <alignment horizontal="right" vertical="center"/>
    </xf>
    <xf numFmtId="3" fontId="20" fillId="0" borderId="44" xfId="0" applyNumberFormat="1" applyFont="1" applyFill="1" applyBorder="1" applyAlignment="1">
      <alignment horizontal="right" vertical="center"/>
    </xf>
    <xf numFmtId="3" fontId="20" fillId="0" borderId="40" xfId="0" applyNumberFormat="1" applyFont="1" applyFill="1" applyBorder="1" applyAlignment="1">
      <alignment horizontal="right" vertical="center"/>
    </xf>
    <xf numFmtId="3" fontId="20" fillId="0" borderId="95" xfId="0" applyNumberFormat="1" applyFont="1" applyFill="1" applyBorder="1" applyAlignment="1">
      <alignment horizontal="right" vertical="center"/>
    </xf>
    <xf numFmtId="3" fontId="17" fillId="0" borderId="4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right" vertical="center"/>
    </xf>
    <xf numFmtId="3" fontId="20" fillId="0" borderId="64" xfId="0" applyNumberFormat="1" applyFont="1" applyFill="1" applyBorder="1" applyAlignment="1">
      <alignment horizontal="right" vertical="center"/>
    </xf>
    <xf numFmtId="3" fontId="20" fillId="0" borderId="38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vertical="center"/>
    </xf>
    <xf numFmtId="49" fontId="5" fillId="0" borderId="87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8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vertical="center" wrapText="1"/>
    </xf>
    <xf numFmtId="49" fontId="5" fillId="0" borderId="48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86" xfId="0" applyNumberFormat="1" applyFont="1" applyFill="1" applyBorder="1" applyAlignment="1">
      <alignment vertical="center" wrapText="1"/>
    </xf>
    <xf numFmtId="49" fontId="5" fillId="6" borderId="27" xfId="0" applyNumberFormat="1" applyFont="1" applyFill="1" applyBorder="1" applyAlignment="1">
      <alignment horizontal="left" vertical="center" wrapText="1"/>
    </xf>
    <xf numFmtId="49" fontId="5" fillId="6" borderId="22" xfId="0" applyNumberFormat="1" applyFont="1" applyFill="1" applyBorder="1" applyAlignment="1">
      <alignment horizontal="left" vertical="center" wrapText="1"/>
    </xf>
    <xf numFmtId="49" fontId="5" fillId="6" borderId="26" xfId="0" applyNumberFormat="1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7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/>
    <xf numFmtId="0" fontId="5" fillId="6" borderId="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17" fillId="3" borderId="97" xfId="0" applyFont="1" applyFill="1" applyBorder="1" applyAlignment="1">
      <alignment horizontal="center" vertical="center"/>
    </xf>
    <xf numFmtId="0" fontId="17" fillId="3" borderId="98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3" fontId="14" fillId="6" borderId="2" xfId="0" applyNumberFormat="1" applyFont="1" applyFill="1" applyBorder="1" applyAlignment="1">
      <alignment horizontal="right" vertical="center"/>
    </xf>
    <xf numFmtId="0" fontId="18" fillId="6" borderId="29" xfId="0" applyFont="1" applyFill="1" applyBorder="1" applyAlignment="1">
      <alignment horizontal="right" vertical="center"/>
    </xf>
    <xf numFmtId="3" fontId="18" fillId="0" borderId="84" xfId="0" applyNumberFormat="1" applyFont="1" applyFill="1" applyBorder="1" applyAlignment="1">
      <alignment horizontal="right" vertical="center"/>
    </xf>
    <xf numFmtId="0" fontId="18" fillId="0" borderId="74" xfId="0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3" fontId="14" fillId="6" borderId="7" xfId="0" applyNumberFormat="1" applyFont="1" applyFill="1" applyBorder="1" applyAlignment="1">
      <alignment horizontal="right" vertical="center"/>
    </xf>
    <xf numFmtId="3" fontId="18" fillId="0" borderId="77" xfId="0" applyNumberFormat="1" applyFont="1" applyFill="1" applyBorder="1" applyAlignment="1">
      <alignment horizontal="right" vertical="center"/>
    </xf>
    <xf numFmtId="0" fontId="18" fillId="0" borderId="72" xfId="0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56" xfId="0" applyNumberFormat="1" applyFont="1" applyBorder="1" applyAlignment="1">
      <alignment horizontal="center" vertical="center" wrapText="1"/>
    </xf>
    <xf numFmtId="0" fontId="11" fillId="0" borderId="56" xfId="0" applyFont="1" applyBorder="1" applyAlignment="1"/>
    <xf numFmtId="0" fontId="11" fillId="0" borderId="63" xfId="0" applyFont="1" applyBorder="1" applyAlignment="1"/>
    <xf numFmtId="3" fontId="18" fillId="0" borderId="15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14" fillId="0" borderId="9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1" fillId="0" borderId="56" xfId="0" applyFont="1" applyFill="1" applyBorder="1" applyAlignment="1"/>
    <xf numFmtId="0" fontId="11" fillId="0" borderId="63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56" xfId="0" applyFont="1" applyFill="1" applyBorder="1"/>
    <xf numFmtId="0" fontId="11" fillId="0" borderId="73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3" fontId="14" fillId="0" borderId="81" xfId="0" applyNumberFormat="1" applyFont="1" applyFill="1" applyBorder="1" applyAlignment="1">
      <alignment horizontal="right" vertical="center"/>
    </xf>
    <xf numFmtId="0" fontId="14" fillId="0" borderId="8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49" fontId="5" fillId="6" borderId="58" xfId="0" applyNumberFormat="1" applyFont="1" applyFill="1" applyBorder="1" applyAlignment="1">
      <alignment vertical="center" wrapText="1"/>
    </xf>
    <xf numFmtId="49" fontId="5" fillId="6" borderId="55" xfId="0" applyNumberFormat="1" applyFont="1" applyFill="1" applyBorder="1" applyAlignment="1">
      <alignment vertical="center" wrapText="1"/>
    </xf>
    <xf numFmtId="0" fontId="7" fillId="6" borderId="73" xfId="0" applyFont="1" applyFill="1" applyBorder="1"/>
    <xf numFmtId="49" fontId="5" fillId="0" borderId="68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vertical="center" wrapText="1"/>
    </xf>
    <xf numFmtId="0" fontId="7" fillId="0" borderId="33" xfId="0" applyFont="1" applyBorder="1"/>
    <xf numFmtId="49" fontId="5" fillId="0" borderId="70" xfId="0" applyNumberFormat="1" applyFont="1" applyFill="1" applyBorder="1" applyAlignment="1">
      <alignment vertical="center" wrapText="1"/>
    </xf>
    <xf numFmtId="49" fontId="5" fillId="0" borderId="62" xfId="0" applyNumberFormat="1" applyFont="1" applyFill="1" applyBorder="1" applyAlignment="1">
      <alignment vertical="center" wrapText="1"/>
    </xf>
    <xf numFmtId="0" fontId="7" fillId="0" borderId="76" xfId="0" applyFont="1" applyBorder="1"/>
    <xf numFmtId="49" fontId="11" fillId="0" borderId="84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/>
    <xf numFmtId="3" fontId="20" fillId="0" borderId="3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1" xfId="0" applyFont="1" applyBorder="1" applyAlignment="1"/>
    <xf numFmtId="3" fontId="17" fillId="6" borderId="2" xfId="0" applyNumberFormat="1" applyFont="1" applyFill="1" applyBorder="1" applyAlignment="1">
      <alignment horizontal="right" vertical="center"/>
    </xf>
    <xf numFmtId="0" fontId="20" fillId="6" borderId="29" xfId="0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0" fontId="19" fillId="0" borderId="72" xfId="0" applyFont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1" xfId="0" applyFont="1" applyBorder="1" applyAlignment="1"/>
    <xf numFmtId="0" fontId="11" fillId="0" borderId="3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/>
    <xf numFmtId="0" fontId="7" fillId="0" borderId="67" xfId="0" applyFont="1" applyFill="1" applyBorder="1" applyAlignment="1"/>
    <xf numFmtId="3" fontId="20" fillId="0" borderId="15" xfId="0" applyNumberFormat="1" applyFont="1" applyFill="1" applyBorder="1" applyAlignment="1">
      <alignment horizontal="right" vertical="center"/>
    </xf>
    <xf numFmtId="0" fontId="20" fillId="0" borderId="72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/>
    <xf numFmtId="0" fontId="7" fillId="0" borderId="63" xfId="0" applyFont="1" applyBorder="1" applyAlignment="1"/>
    <xf numFmtId="3" fontId="20" fillId="0" borderId="53" xfId="0" applyNumberFormat="1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76" xfId="0" applyNumberFormat="1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vertical="center" wrapText="1"/>
    </xf>
    <xf numFmtId="18" fontId="5" fillId="2" borderId="2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vertical="center" wrapText="1"/>
    </xf>
    <xf numFmtId="49" fontId="3" fillId="5" borderId="22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18" fontId="5" fillId="2" borderId="11" xfId="0" applyNumberFormat="1" applyFont="1" applyFill="1" applyBorder="1" applyAlignment="1">
      <alignment horizontal="center" vertical="center"/>
    </xf>
    <xf numFmtId="18" fontId="5" fillId="2" borderId="79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79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right" vertical="center"/>
    </xf>
    <xf numFmtId="0" fontId="1" fillId="0" borderId="75" xfId="0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vertical="center" wrapText="1"/>
    </xf>
    <xf numFmtId="49" fontId="3" fillId="5" borderId="26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view="pageBreakPreview" zoomScale="75" zoomScaleNormal="100" zoomScaleSheetLayoutView="75" workbookViewId="0">
      <pane ySplit="10" topLeftCell="A11" activePane="bottomLeft" state="frozen"/>
      <selection activeCell="F1" sqref="F1"/>
      <selection pane="bottomLeft" activeCell="A83" sqref="A83:XFD159"/>
    </sheetView>
  </sheetViews>
  <sheetFormatPr defaultRowHeight="15.75" x14ac:dyDescent="0.25"/>
  <cols>
    <col min="1" max="1" width="4.875" customWidth="1"/>
    <col min="2" max="2" width="84.5" customWidth="1"/>
    <col min="3" max="3" width="13.875" customWidth="1"/>
    <col min="4" max="4" width="13.625" customWidth="1"/>
    <col min="5" max="5" width="20.375" customWidth="1"/>
    <col min="6" max="6" width="18.75" customWidth="1"/>
    <col min="7" max="10" width="18.625" customWidth="1"/>
    <col min="11" max="11" width="15.625" customWidth="1"/>
    <col min="12" max="12" width="18.625" customWidth="1"/>
  </cols>
  <sheetData>
    <row r="1" spans="1:13" ht="16.5" x14ac:dyDescent="0.25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5" t="s">
        <v>95</v>
      </c>
      <c r="L1" s="146"/>
      <c r="M1" s="1"/>
    </row>
    <row r="2" spans="1:13" ht="16.5" x14ac:dyDescent="0.25">
      <c r="A2" s="147"/>
      <c r="B2" s="148"/>
      <c r="C2" s="147"/>
      <c r="D2" s="147"/>
      <c r="E2" s="147"/>
      <c r="F2" s="147"/>
      <c r="G2" s="147"/>
      <c r="H2" s="147"/>
      <c r="I2" s="147"/>
      <c r="J2" s="147"/>
      <c r="K2" s="128" t="s">
        <v>99</v>
      </c>
      <c r="L2" s="149"/>
      <c r="M2" s="3"/>
    </row>
    <row r="3" spans="1:13" ht="16.5" x14ac:dyDescent="0.25">
      <c r="A3" s="149"/>
      <c r="B3" s="148"/>
      <c r="C3" s="149"/>
      <c r="D3" s="149"/>
      <c r="E3" s="149"/>
      <c r="F3" s="149"/>
      <c r="G3" s="149"/>
      <c r="H3" s="149"/>
      <c r="I3" s="149"/>
      <c r="J3" s="149"/>
      <c r="K3" s="150" t="s">
        <v>96</v>
      </c>
      <c r="L3" s="151"/>
      <c r="M3" s="3"/>
    </row>
    <row r="4" spans="1:13" ht="16.5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5" t="s">
        <v>100</v>
      </c>
      <c r="L4" s="146"/>
      <c r="M4" s="1"/>
    </row>
    <row r="5" spans="1:13" ht="21" x14ac:dyDescent="0.35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1"/>
    </row>
    <row r="6" spans="1:13" ht="17.25" thickBot="1" x14ac:dyDescent="0.3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4"/>
      <c r="M6" s="4"/>
    </row>
    <row r="7" spans="1:13" ht="39" customHeight="1" thickBot="1" x14ac:dyDescent="0.3">
      <c r="A7" s="264" t="s">
        <v>1</v>
      </c>
      <c r="B7" s="260" t="s">
        <v>2</v>
      </c>
      <c r="C7" s="267" t="s">
        <v>3</v>
      </c>
      <c r="D7" s="267" t="s">
        <v>4</v>
      </c>
      <c r="E7" s="269" t="s">
        <v>5</v>
      </c>
      <c r="F7" s="271" t="s">
        <v>6</v>
      </c>
      <c r="G7" s="273" t="s">
        <v>7</v>
      </c>
      <c r="H7" s="274"/>
      <c r="I7" s="274"/>
      <c r="J7" s="274"/>
      <c r="K7" s="274"/>
      <c r="L7" s="261" t="s">
        <v>8</v>
      </c>
      <c r="M7" s="5"/>
    </row>
    <row r="8" spans="1:13" ht="32.25" customHeight="1" thickBot="1" x14ac:dyDescent="0.3">
      <c r="A8" s="265"/>
      <c r="B8" s="266"/>
      <c r="C8" s="266"/>
      <c r="D8" s="268"/>
      <c r="E8" s="270"/>
      <c r="F8" s="272"/>
      <c r="G8" s="234">
        <v>2013</v>
      </c>
      <c r="H8" s="244">
        <v>2014</v>
      </c>
      <c r="I8" s="244">
        <v>2015</v>
      </c>
      <c r="J8" s="244">
        <v>2016</v>
      </c>
      <c r="K8" s="275">
        <v>2017</v>
      </c>
      <c r="L8" s="262"/>
      <c r="M8" s="3"/>
    </row>
    <row r="9" spans="1:13" ht="70.5" customHeight="1" thickBot="1" x14ac:dyDescent="0.3">
      <c r="A9" s="265"/>
      <c r="B9" s="266"/>
      <c r="C9" s="266"/>
      <c r="D9" s="268"/>
      <c r="E9" s="270"/>
      <c r="F9" s="272"/>
      <c r="G9" s="79" t="s">
        <v>9</v>
      </c>
      <c r="H9" s="245"/>
      <c r="I9" s="245"/>
      <c r="J9" s="245"/>
      <c r="K9" s="276"/>
      <c r="L9" s="262"/>
      <c r="M9" s="3"/>
    </row>
    <row r="10" spans="1:13" ht="17.25" customHeight="1" thickBot="1" x14ac:dyDescent="0.3">
      <c r="A10" s="80">
        <v>1</v>
      </c>
      <c r="B10" s="81">
        <v>2</v>
      </c>
      <c r="C10" s="82">
        <v>3</v>
      </c>
      <c r="D10" s="82">
        <v>4</v>
      </c>
      <c r="E10" s="82">
        <v>5</v>
      </c>
      <c r="F10" s="152">
        <v>6</v>
      </c>
      <c r="G10" s="83">
        <v>7</v>
      </c>
      <c r="H10" s="81">
        <v>8</v>
      </c>
      <c r="I10" s="81">
        <v>9</v>
      </c>
      <c r="J10" s="81">
        <v>10</v>
      </c>
      <c r="K10" s="81">
        <v>11</v>
      </c>
      <c r="L10" s="117">
        <v>12</v>
      </c>
      <c r="M10" s="6"/>
    </row>
    <row r="11" spans="1:13" ht="21" customHeight="1" x14ac:dyDescent="0.25">
      <c r="A11" s="137"/>
      <c r="B11" s="241" t="s">
        <v>10</v>
      </c>
      <c r="C11" s="242"/>
      <c r="D11" s="242"/>
      <c r="E11" s="243"/>
      <c r="F11" s="155">
        <f>F14+F89+F95</f>
        <v>29692321</v>
      </c>
      <c r="G11" s="156">
        <f>G12+G13</f>
        <v>6007297</v>
      </c>
      <c r="H11" s="157">
        <f>H14+H89+H95</f>
        <v>2294810</v>
      </c>
      <c r="I11" s="158">
        <f>I14+I89+I95</f>
        <v>3146000</v>
      </c>
      <c r="J11" s="158">
        <f>J14+J89+J95</f>
        <v>2216000</v>
      </c>
      <c r="K11" s="159">
        <f>K14+K89+K95</f>
        <v>5602209</v>
      </c>
      <c r="L11" s="160">
        <f t="shared" ref="L11:L20" si="0">G11+H11+I11+J11+K11</f>
        <v>19266316</v>
      </c>
      <c r="M11" s="7"/>
    </row>
    <row r="12" spans="1:13" ht="21" customHeight="1" x14ac:dyDescent="0.25">
      <c r="A12" s="138"/>
      <c r="B12" s="238" t="s">
        <v>11</v>
      </c>
      <c r="C12" s="239"/>
      <c r="D12" s="239"/>
      <c r="E12" s="240"/>
      <c r="F12" s="161">
        <f>F15+F90+F96</f>
        <v>7840980</v>
      </c>
      <c r="G12" s="162">
        <f>G15</f>
        <v>2503219</v>
      </c>
      <c r="H12" s="163">
        <f>H15+H90+H96</f>
        <v>994810</v>
      </c>
      <c r="I12" s="164">
        <f>I15+I90+I96</f>
        <v>446000</v>
      </c>
      <c r="J12" s="164">
        <f>J15+J90+J96</f>
        <v>216000</v>
      </c>
      <c r="K12" s="165">
        <f>K15+K90+K96</f>
        <v>0</v>
      </c>
      <c r="L12" s="160">
        <f t="shared" si="0"/>
        <v>4160029</v>
      </c>
      <c r="M12" s="7"/>
    </row>
    <row r="13" spans="1:13" ht="21" customHeight="1" thickBot="1" x14ac:dyDescent="0.3">
      <c r="A13" s="136"/>
      <c r="B13" s="235" t="s">
        <v>12</v>
      </c>
      <c r="C13" s="236"/>
      <c r="D13" s="236"/>
      <c r="E13" s="237"/>
      <c r="F13" s="166">
        <f>F16+F91</f>
        <v>21851341</v>
      </c>
      <c r="G13" s="167">
        <f>G16</f>
        <v>3504078</v>
      </c>
      <c r="H13" s="168">
        <f>H16+H91</f>
        <v>1300000</v>
      </c>
      <c r="I13" s="169">
        <f>I16+I91</f>
        <v>2700000</v>
      </c>
      <c r="J13" s="169">
        <f>J16+J91</f>
        <v>2000000</v>
      </c>
      <c r="K13" s="170">
        <f>K16+K91</f>
        <v>5602209</v>
      </c>
      <c r="L13" s="171">
        <f t="shared" si="0"/>
        <v>15106287</v>
      </c>
      <c r="M13" s="7"/>
    </row>
    <row r="14" spans="1:13" ht="21" customHeight="1" x14ac:dyDescent="0.25">
      <c r="A14" s="153" t="s">
        <v>13</v>
      </c>
      <c r="B14" s="255" t="s">
        <v>14</v>
      </c>
      <c r="C14" s="256"/>
      <c r="D14" s="256"/>
      <c r="E14" s="257"/>
      <c r="F14" s="172">
        <f>F17+F52+F83</f>
        <v>29692321</v>
      </c>
      <c r="G14" s="173">
        <f>G17+G52+G83</f>
        <v>6007297</v>
      </c>
      <c r="H14" s="155">
        <f>H17+H52+H83</f>
        <v>2294810</v>
      </c>
      <c r="I14" s="155">
        <f>I17+I52+I83</f>
        <v>3146000</v>
      </c>
      <c r="J14" s="155">
        <f>J17+J52+J83</f>
        <v>2216000</v>
      </c>
      <c r="K14" s="174">
        <f>K17+K52+K83</f>
        <v>5602209</v>
      </c>
      <c r="L14" s="175">
        <f t="shared" si="0"/>
        <v>19266316</v>
      </c>
      <c r="M14" s="7"/>
    </row>
    <row r="15" spans="1:13" ht="21" customHeight="1" x14ac:dyDescent="0.25">
      <c r="A15" s="139"/>
      <c r="B15" s="238" t="s">
        <v>11</v>
      </c>
      <c r="C15" s="239"/>
      <c r="D15" s="239"/>
      <c r="E15" s="240"/>
      <c r="F15" s="176">
        <f>F18+F53+F84</f>
        <v>7840980</v>
      </c>
      <c r="G15" s="162">
        <f t="shared" ref="G15:K15" si="1">G18+G53</f>
        <v>2503219</v>
      </c>
      <c r="H15" s="177">
        <f t="shared" si="1"/>
        <v>994810</v>
      </c>
      <c r="I15" s="177">
        <f t="shared" si="1"/>
        <v>446000</v>
      </c>
      <c r="J15" s="177">
        <f t="shared" si="1"/>
        <v>216000</v>
      </c>
      <c r="K15" s="178">
        <f t="shared" si="1"/>
        <v>0</v>
      </c>
      <c r="L15" s="160">
        <f t="shared" si="0"/>
        <v>4160029</v>
      </c>
      <c r="M15" s="7"/>
    </row>
    <row r="16" spans="1:13" ht="21" customHeight="1" thickBot="1" x14ac:dyDescent="0.3">
      <c r="A16" s="140"/>
      <c r="B16" s="235" t="s">
        <v>12</v>
      </c>
      <c r="C16" s="236"/>
      <c r="D16" s="236"/>
      <c r="E16" s="237"/>
      <c r="F16" s="179">
        <f>F19+F54+F85</f>
        <v>21851341</v>
      </c>
      <c r="G16" s="167">
        <f t="shared" ref="G16:K16" si="2">G19+G54</f>
        <v>3504078</v>
      </c>
      <c r="H16" s="180">
        <f t="shared" si="2"/>
        <v>1300000</v>
      </c>
      <c r="I16" s="180">
        <f t="shared" si="2"/>
        <v>2700000</v>
      </c>
      <c r="J16" s="180">
        <f t="shared" si="2"/>
        <v>2000000</v>
      </c>
      <c r="K16" s="181">
        <f t="shared" si="2"/>
        <v>5602209</v>
      </c>
      <c r="L16" s="171">
        <f t="shared" si="0"/>
        <v>15106287</v>
      </c>
      <c r="M16" s="7"/>
    </row>
    <row r="17" spans="1:13" ht="33.75" customHeight="1" x14ac:dyDescent="0.25">
      <c r="A17" s="153" t="s">
        <v>15</v>
      </c>
      <c r="B17" s="252" t="s">
        <v>16</v>
      </c>
      <c r="C17" s="253"/>
      <c r="D17" s="253"/>
      <c r="E17" s="254"/>
      <c r="F17" s="172">
        <f t="shared" ref="F17:K17" si="3">F20+F24+F28+F32+F36+F40+F44+F48</f>
        <v>6686726</v>
      </c>
      <c r="G17" s="182">
        <f t="shared" si="3"/>
        <v>3286871</v>
      </c>
      <c r="H17" s="172">
        <f t="shared" si="3"/>
        <v>154810</v>
      </c>
      <c r="I17" s="172">
        <f t="shared" si="3"/>
        <v>38000</v>
      </c>
      <c r="J17" s="172">
        <f t="shared" si="3"/>
        <v>0</v>
      </c>
      <c r="K17" s="172">
        <f t="shared" si="3"/>
        <v>0</v>
      </c>
      <c r="L17" s="175">
        <f t="shared" si="0"/>
        <v>3479681</v>
      </c>
      <c r="M17" s="11"/>
    </row>
    <row r="18" spans="1:13" ht="21" customHeight="1" x14ac:dyDescent="0.25">
      <c r="A18" s="139"/>
      <c r="B18" s="249" t="s">
        <v>17</v>
      </c>
      <c r="C18" s="250"/>
      <c r="D18" s="250"/>
      <c r="E18" s="251"/>
      <c r="F18" s="176">
        <f t="shared" ref="F18:K18" si="4">F22+F26+F30+F34+F38+F42+F46+F50</f>
        <v>5028980</v>
      </c>
      <c r="G18" s="183">
        <f t="shared" si="4"/>
        <v>1696219</v>
      </c>
      <c r="H18" s="184">
        <f t="shared" si="4"/>
        <v>154810</v>
      </c>
      <c r="I18" s="184">
        <f t="shared" si="4"/>
        <v>38000</v>
      </c>
      <c r="J18" s="184">
        <f t="shared" si="4"/>
        <v>0</v>
      </c>
      <c r="K18" s="184">
        <f t="shared" si="4"/>
        <v>0</v>
      </c>
      <c r="L18" s="160">
        <f t="shared" si="0"/>
        <v>1889029</v>
      </c>
      <c r="M18" s="11"/>
    </row>
    <row r="19" spans="1:13" ht="21" customHeight="1" thickBot="1" x14ac:dyDescent="0.3">
      <c r="A19" s="140"/>
      <c r="B19" s="246" t="s">
        <v>18</v>
      </c>
      <c r="C19" s="247"/>
      <c r="D19" s="247"/>
      <c r="E19" s="248"/>
      <c r="F19" s="185">
        <f t="shared" ref="F19:K19" si="5">F23+F27+F31+F35+F39+F43+F47+F51</f>
        <v>1657746</v>
      </c>
      <c r="G19" s="186">
        <f t="shared" si="5"/>
        <v>1590652</v>
      </c>
      <c r="H19" s="187">
        <f t="shared" si="5"/>
        <v>0</v>
      </c>
      <c r="I19" s="187">
        <f t="shared" si="5"/>
        <v>0</v>
      </c>
      <c r="J19" s="187">
        <f t="shared" si="5"/>
        <v>0</v>
      </c>
      <c r="K19" s="187">
        <f t="shared" si="5"/>
        <v>0</v>
      </c>
      <c r="L19" s="160">
        <f t="shared" si="0"/>
        <v>1590652</v>
      </c>
      <c r="M19" s="11"/>
    </row>
    <row r="20" spans="1:13" ht="54" customHeight="1" x14ac:dyDescent="0.25">
      <c r="A20" s="279">
        <v>1</v>
      </c>
      <c r="B20" s="118" t="s">
        <v>79</v>
      </c>
      <c r="C20" s="283" t="s">
        <v>20</v>
      </c>
      <c r="D20" s="287" t="s">
        <v>21</v>
      </c>
      <c r="E20" s="291" t="s">
        <v>22</v>
      </c>
      <c r="F20" s="295">
        <f>476021</f>
        <v>476021</v>
      </c>
      <c r="G20" s="297">
        <v>71000</v>
      </c>
      <c r="H20" s="315">
        <v>73000</v>
      </c>
      <c r="I20" s="315">
        <v>38000</v>
      </c>
      <c r="J20" s="277"/>
      <c r="K20" s="299"/>
      <c r="L20" s="301">
        <f t="shared" si="0"/>
        <v>182000</v>
      </c>
      <c r="M20" s="14"/>
    </row>
    <row r="21" spans="1:13" ht="38.25" customHeight="1" x14ac:dyDescent="0.25">
      <c r="A21" s="280"/>
      <c r="B21" s="119" t="s">
        <v>23</v>
      </c>
      <c r="C21" s="284"/>
      <c r="D21" s="288"/>
      <c r="E21" s="292"/>
      <c r="F21" s="296"/>
      <c r="G21" s="298"/>
      <c r="H21" s="316"/>
      <c r="I21" s="316"/>
      <c r="J21" s="278"/>
      <c r="K21" s="300"/>
      <c r="L21" s="302"/>
      <c r="M21" s="15"/>
    </row>
    <row r="22" spans="1:13" ht="19.5" customHeight="1" x14ac:dyDescent="0.25">
      <c r="A22" s="281"/>
      <c r="B22" s="120" t="s">
        <v>11</v>
      </c>
      <c r="C22" s="285"/>
      <c r="D22" s="289"/>
      <c r="E22" s="293"/>
      <c r="F22" s="188">
        <v>418275</v>
      </c>
      <c r="G22" s="189">
        <v>71000</v>
      </c>
      <c r="H22" s="190">
        <v>73000</v>
      </c>
      <c r="I22" s="190">
        <v>38000</v>
      </c>
      <c r="J22" s="191"/>
      <c r="K22" s="191"/>
      <c r="L22" s="192">
        <f>G22+H22+I22+J22+K22</f>
        <v>182000</v>
      </c>
      <c r="M22" s="14"/>
    </row>
    <row r="23" spans="1:13" ht="19.5" customHeight="1" thickBot="1" x14ac:dyDescent="0.3">
      <c r="A23" s="282"/>
      <c r="B23" s="121" t="s">
        <v>12</v>
      </c>
      <c r="C23" s="286"/>
      <c r="D23" s="290"/>
      <c r="E23" s="294"/>
      <c r="F23" s="193">
        <f>57746</f>
        <v>57746</v>
      </c>
      <c r="G23" s="194"/>
      <c r="H23" s="195"/>
      <c r="I23" s="195"/>
      <c r="J23" s="196"/>
      <c r="K23" s="196"/>
      <c r="L23" s="197">
        <f>G23+H23+I23+J23+K23</f>
        <v>0</v>
      </c>
      <c r="M23" s="14"/>
    </row>
    <row r="24" spans="1:13" ht="69.75" customHeight="1" x14ac:dyDescent="0.25">
      <c r="A24" s="280">
        <v>2</v>
      </c>
      <c r="B24" s="119" t="s">
        <v>97</v>
      </c>
      <c r="C24" s="304" t="s">
        <v>30</v>
      </c>
      <c r="D24" s="306" t="s">
        <v>31</v>
      </c>
      <c r="E24" s="308" t="s">
        <v>22</v>
      </c>
      <c r="F24" s="310">
        <f>1600000</f>
        <v>1600000</v>
      </c>
      <c r="G24" s="311">
        <v>1590652</v>
      </c>
      <c r="H24" s="313"/>
      <c r="I24" s="313"/>
      <c r="J24" s="277"/>
      <c r="K24" s="325"/>
      <c r="L24" s="326">
        <f>G24+H24+I24+J24+K24</f>
        <v>1590652</v>
      </c>
      <c r="M24" s="14"/>
    </row>
    <row r="25" spans="1:13" ht="39" customHeight="1" x14ac:dyDescent="0.25">
      <c r="A25" s="280"/>
      <c r="B25" s="119" t="s">
        <v>32</v>
      </c>
      <c r="C25" s="304"/>
      <c r="D25" s="306"/>
      <c r="E25" s="308"/>
      <c r="F25" s="296"/>
      <c r="G25" s="312"/>
      <c r="H25" s="314"/>
      <c r="I25" s="314"/>
      <c r="J25" s="278"/>
      <c r="K25" s="317"/>
      <c r="L25" s="318"/>
      <c r="M25" s="15"/>
    </row>
    <row r="26" spans="1:13" ht="19.5" customHeight="1" x14ac:dyDescent="0.25">
      <c r="A26" s="280"/>
      <c r="B26" s="122" t="s">
        <v>11</v>
      </c>
      <c r="C26" s="304"/>
      <c r="D26" s="306"/>
      <c r="E26" s="308"/>
      <c r="F26" s="188"/>
      <c r="G26" s="198"/>
      <c r="H26" s="190"/>
      <c r="I26" s="190"/>
      <c r="J26" s="191"/>
      <c r="K26" s="191"/>
      <c r="L26" s="192">
        <f>G26+H26+I26+J26+K26</f>
        <v>0</v>
      </c>
      <c r="M26" s="14"/>
    </row>
    <row r="27" spans="1:13" ht="19.5" customHeight="1" thickBot="1" x14ac:dyDescent="0.3">
      <c r="A27" s="303"/>
      <c r="B27" s="123" t="s">
        <v>12</v>
      </c>
      <c r="C27" s="305"/>
      <c r="D27" s="307"/>
      <c r="E27" s="309"/>
      <c r="F27" s="193">
        <f>1600000</f>
        <v>1600000</v>
      </c>
      <c r="G27" s="199">
        <v>1590652</v>
      </c>
      <c r="H27" s="195"/>
      <c r="I27" s="195"/>
      <c r="J27" s="196"/>
      <c r="K27" s="196"/>
      <c r="L27" s="197">
        <f>G27+H27+I27+J27+K27</f>
        <v>1590652</v>
      </c>
      <c r="M27" s="14"/>
    </row>
    <row r="28" spans="1:13" ht="56.25" customHeight="1" x14ac:dyDescent="0.25">
      <c r="A28" s="279">
        <v>3</v>
      </c>
      <c r="B28" s="118" t="s">
        <v>80</v>
      </c>
      <c r="C28" s="283" t="s">
        <v>33</v>
      </c>
      <c r="D28" s="287" t="s">
        <v>34</v>
      </c>
      <c r="E28" s="320" t="s">
        <v>35</v>
      </c>
      <c r="F28" s="295">
        <f>2915704-237784</f>
        <v>2677920</v>
      </c>
      <c r="G28" s="324">
        <v>700000</v>
      </c>
      <c r="H28" s="315"/>
      <c r="I28" s="315"/>
      <c r="J28" s="277"/>
      <c r="K28" s="299"/>
      <c r="L28" s="301">
        <f>G28+H28+I28+J28+K28</f>
        <v>700000</v>
      </c>
      <c r="M28" s="14"/>
    </row>
    <row r="29" spans="1:13" ht="49.5" x14ac:dyDescent="0.25">
      <c r="A29" s="280"/>
      <c r="B29" s="119" t="s">
        <v>36</v>
      </c>
      <c r="C29" s="284"/>
      <c r="D29" s="288"/>
      <c r="E29" s="321"/>
      <c r="F29" s="296"/>
      <c r="G29" s="312"/>
      <c r="H29" s="314"/>
      <c r="I29" s="314"/>
      <c r="J29" s="278"/>
      <c r="K29" s="317"/>
      <c r="L29" s="318"/>
      <c r="M29" s="15"/>
    </row>
    <row r="30" spans="1:13" ht="19.5" customHeight="1" x14ac:dyDescent="0.25">
      <c r="A30" s="281"/>
      <c r="B30" s="122" t="s">
        <v>11</v>
      </c>
      <c r="C30" s="285"/>
      <c r="D30" s="289"/>
      <c r="E30" s="322"/>
      <c r="F30" s="188">
        <f>2915704-237784</f>
        <v>2677920</v>
      </c>
      <c r="G30" s="198">
        <v>700000</v>
      </c>
      <c r="H30" s="190"/>
      <c r="I30" s="190"/>
      <c r="J30" s="191"/>
      <c r="K30" s="191"/>
      <c r="L30" s="192">
        <f>G30+H30+I30+J30+K30</f>
        <v>700000</v>
      </c>
      <c r="M30" s="14"/>
    </row>
    <row r="31" spans="1:13" ht="19.5" customHeight="1" thickBot="1" x14ac:dyDescent="0.3">
      <c r="A31" s="282"/>
      <c r="B31" s="123" t="s">
        <v>12</v>
      </c>
      <c r="C31" s="286"/>
      <c r="D31" s="290"/>
      <c r="E31" s="323"/>
      <c r="F31" s="193"/>
      <c r="G31" s="199"/>
      <c r="H31" s="195"/>
      <c r="I31" s="195"/>
      <c r="J31" s="196"/>
      <c r="K31" s="196"/>
      <c r="L31" s="197">
        <f>G31+H31+I31+J31+K31</f>
        <v>0</v>
      </c>
      <c r="M31" s="14"/>
    </row>
    <row r="32" spans="1:13" ht="39.75" customHeight="1" x14ac:dyDescent="0.25">
      <c r="A32" s="279">
        <v>4</v>
      </c>
      <c r="B32" s="118" t="s">
        <v>81</v>
      </c>
      <c r="C32" s="327" t="s">
        <v>37</v>
      </c>
      <c r="D32" s="331" t="s">
        <v>34</v>
      </c>
      <c r="E32" s="291" t="s">
        <v>35</v>
      </c>
      <c r="F32" s="295">
        <f>399975</f>
        <v>399975</v>
      </c>
      <c r="G32" s="324">
        <v>221365</v>
      </c>
      <c r="H32" s="315"/>
      <c r="I32" s="315"/>
      <c r="J32" s="277"/>
      <c r="K32" s="299"/>
      <c r="L32" s="301">
        <f>G32+H32+I32+J32+K32</f>
        <v>221365</v>
      </c>
      <c r="M32" s="14"/>
    </row>
    <row r="33" spans="1:13" ht="43.5" customHeight="1" x14ac:dyDescent="0.25">
      <c r="A33" s="280"/>
      <c r="B33" s="119" t="s">
        <v>38</v>
      </c>
      <c r="C33" s="328"/>
      <c r="D33" s="332"/>
      <c r="E33" s="292"/>
      <c r="F33" s="296"/>
      <c r="G33" s="312"/>
      <c r="H33" s="314"/>
      <c r="I33" s="314"/>
      <c r="J33" s="278"/>
      <c r="K33" s="317"/>
      <c r="L33" s="318"/>
      <c r="M33" s="15"/>
    </row>
    <row r="34" spans="1:13" ht="19.5" customHeight="1" x14ac:dyDescent="0.25">
      <c r="A34" s="281"/>
      <c r="B34" s="122" t="s">
        <v>11</v>
      </c>
      <c r="C34" s="329"/>
      <c r="D34" s="333"/>
      <c r="E34" s="335"/>
      <c r="F34" s="188">
        <f>399975</f>
        <v>399975</v>
      </c>
      <c r="G34" s="198">
        <v>221365</v>
      </c>
      <c r="H34" s="190"/>
      <c r="I34" s="190"/>
      <c r="J34" s="191"/>
      <c r="K34" s="191"/>
      <c r="L34" s="192">
        <f>G34+H34+I34+J34+K34</f>
        <v>221365</v>
      </c>
      <c r="M34" s="14"/>
    </row>
    <row r="35" spans="1:13" ht="19.5" customHeight="1" thickBot="1" x14ac:dyDescent="0.3">
      <c r="A35" s="282"/>
      <c r="B35" s="123" t="s">
        <v>12</v>
      </c>
      <c r="C35" s="330"/>
      <c r="D35" s="334"/>
      <c r="E35" s="336"/>
      <c r="F35" s="193"/>
      <c r="G35" s="199"/>
      <c r="H35" s="195"/>
      <c r="I35" s="195"/>
      <c r="J35" s="196"/>
      <c r="K35" s="196"/>
      <c r="L35" s="197">
        <f>G35+H35+I35+J35+K35</f>
        <v>0</v>
      </c>
      <c r="M35" s="14"/>
    </row>
    <row r="36" spans="1:13" ht="42" customHeight="1" x14ac:dyDescent="0.25">
      <c r="A36" s="337">
        <v>5</v>
      </c>
      <c r="B36" s="119" t="s">
        <v>85</v>
      </c>
      <c r="C36" s="328" t="s">
        <v>40</v>
      </c>
      <c r="D36" s="332" t="s">
        <v>34</v>
      </c>
      <c r="E36" s="292" t="s">
        <v>39</v>
      </c>
      <c r="F36" s="310">
        <f>370078</f>
        <v>370078</v>
      </c>
      <c r="G36" s="311">
        <v>121010</v>
      </c>
      <c r="H36" s="313">
        <v>37810</v>
      </c>
      <c r="I36" s="325"/>
      <c r="J36" s="277"/>
      <c r="K36" s="325"/>
      <c r="L36" s="344">
        <f>G36+H36+I36+J36+K36</f>
        <v>158820</v>
      </c>
      <c r="M36" s="14"/>
    </row>
    <row r="37" spans="1:13" ht="49.5" customHeight="1" x14ac:dyDescent="0.25">
      <c r="A37" s="338"/>
      <c r="B37" s="119" t="s">
        <v>41</v>
      </c>
      <c r="C37" s="328"/>
      <c r="D37" s="332"/>
      <c r="E37" s="292"/>
      <c r="F37" s="296"/>
      <c r="G37" s="312"/>
      <c r="H37" s="314"/>
      <c r="I37" s="317"/>
      <c r="J37" s="278"/>
      <c r="K37" s="317"/>
      <c r="L37" s="345"/>
      <c r="M37" s="15"/>
    </row>
    <row r="38" spans="1:13" ht="19.5" customHeight="1" x14ac:dyDescent="0.25">
      <c r="A38" s="319"/>
      <c r="B38" s="122" t="s">
        <v>11</v>
      </c>
      <c r="C38" s="329"/>
      <c r="D38" s="333"/>
      <c r="E38" s="340"/>
      <c r="F38" s="188">
        <f>370078</f>
        <v>370078</v>
      </c>
      <c r="G38" s="198">
        <v>121010</v>
      </c>
      <c r="H38" s="190">
        <v>37810</v>
      </c>
      <c r="I38" s="191"/>
      <c r="J38" s="191"/>
      <c r="K38" s="191"/>
      <c r="L38" s="200">
        <f>G38+H38+I38+J38+K38</f>
        <v>158820</v>
      </c>
      <c r="M38" s="14"/>
    </row>
    <row r="39" spans="1:13" ht="19.5" customHeight="1" x14ac:dyDescent="0.25">
      <c r="A39" s="339"/>
      <c r="B39" s="122" t="s">
        <v>12</v>
      </c>
      <c r="C39" s="329"/>
      <c r="D39" s="333"/>
      <c r="E39" s="341"/>
      <c r="F39" s="188"/>
      <c r="G39" s="198"/>
      <c r="H39" s="190"/>
      <c r="I39" s="191"/>
      <c r="J39" s="191"/>
      <c r="K39" s="191"/>
      <c r="L39" s="200">
        <f>G39+H39+I39+J39+K39</f>
        <v>0</v>
      </c>
      <c r="M39" s="14"/>
    </row>
    <row r="40" spans="1:13" ht="37.5" customHeight="1" x14ac:dyDescent="0.25">
      <c r="A40" s="280">
        <v>6</v>
      </c>
      <c r="B40" s="124" t="s">
        <v>82</v>
      </c>
      <c r="C40" s="304" t="s">
        <v>30</v>
      </c>
      <c r="D40" s="306" t="s">
        <v>34</v>
      </c>
      <c r="E40" s="342" t="s">
        <v>39</v>
      </c>
      <c r="F40" s="310">
        <f>399952</f>
        <v>399952</v>
      </c>
      <c r="G40" s="311">
        <v>225994</v>
      </c>
      <c r="H40" s="313"/>
      <c r="I40" s="349"/>
      <c r="J40" s="443"/>
      <c r="K40" s="325"/>
      <c r="L40" s="326">
        <f>G40+H40+I40+J40+K40</f>
        <v>225994</v>
      </c>
      <c r="M40" s="14"/>
    </row>
    <row r="41" spans="1:13" ht="38.25" customHeight="1" x14ac:dyDescent="0.25">
      <c r="A41" s="280"/>
      <c r="B41" s="120" t="s">
        <v>42</v>
      </c>
      <c r="C41" s="304"/>
      <c r="D41" s="306"/>
      <c r="E41" s="342"/>
      <c r="F41" s="296"/>
      <c r="G41" s="312"/>
      <c r="H41" s="314"/>
      <c r="I41" s="298"/>
      <c r="J41" s="278"/>
      <c r="K41" s="317"/>
      <c r="L41" s="318"/>
      <c r="M41" s="14"/>
    </row>
    <row r="42" spans="1:13" ht="19.5" customHeight="1" x14ac:dyDescent="0.25">
      <c r="A42" s="280"/>
      <c r="B42" s="120" t="s">
        <v>11</v>
      </c>
      <c r="C42" s="304"/>
      <c r="D42" s="306"/>
      <c r="E42" s="342"/>
      <c r="F42" s="188">
        <f>399952</f>
        <v>399952</v>
      </c>
      <c r="G42" s="198">
        <v>225994</v>
      </c>
      <c r="H42" s="190"/>
      <c r="I42" s="189"/>
      <c r="J42" s="190"/>
      <c r="K42" s="191"/>
      <c r="L42" s="192">
        <f>G42+H42+I42+J42+K42</f>
        <v>225994</v>
      </c>
      <c r="M42" s="14"/>
    </row>
    <row r="43" spans="1:13" ht="19.5" customHeight="1" thickBot="1" x14ac:dyDescent="0.3">
      <c r="A43" s="303"/>
      <c r="B43" s="121" t="s">
        <v>12</v>
      </c>
      <c r="C43" s="305"/>
      <c r="D43" s="307"/>
      <c r="E43" s="343"/>
      <c r="F43" s="193"/>
      <c r="G43" s="199"/>
      <c r="H43" s="195"/>
      <c r="I43" s="194"/>
      <c r="J43" s="195"/>
      <c r="K43" s="196"/>
      <c r="L43" s="192">
        <f>G43+H43+I43+J43+K43</f>
        <v>0</v>
      </c>
      <c r="M43" s="14"/>
    </row>
    <row r="44" spans="1:13" ht="38.25" customHeight="1" x14ac:dyDescent="0.25">
      <c r="A44" s="279">
        <v>7</v>
      </c>
      <c r="B44" s="125" t="s">
        <v>83</v>
      </c>
      <c r="C44" s="346" t="s">
        <v>43</v>
      </c>
      <c r="D44" s="347" t="s">
        <v>34</v>
      </c>
      <c r="E44" s="348" t="s">
        <v>39</v>
      </c>
      <c r="F44" s="295">
        <v>217000</v>
      </c>
      <c r="G44" s="324">
        <v>94000</v>
      </c>
      <c r="H44" s="315">
        <v>44000</v>
      </c>
      <c r="I44" s="297"/>
      <c r="J44" s="277"/>
      <c r="K44" s="299"/>
      <c r="L44" s="301">
        <f>G44+H44+I44+J44+K44</f>
        <v>138000</v>
      </c>
      <c r="M44" s="14"/>
    </row>
    <row r="45" spans="1:13" ht="41.25" customHeight="1" x14ac:dyDescent="0.25">
      <c r="A45" s="280"/>
      <c r="B45" s="120" t="s">
        <v>44</v>
      </c>
      <c r="C45" s="304"/>
      <c r="D45" s="306"/>
      <c r="E45" s="342"/>
      <c r="F45" s="296"/>
      <c r="G45" s="312"/>
      <c r="H45" s="314"/>
      <c r="I45" s="298"/>
      <c r="J45" s="278"/>
      <c r="K45" s="317"/>
      <c r="L45" s="318"/>
      <c r="M45" s="14"/>
    </row>
    <row r="46" spans="1:13" ht="19.5" customHeight="1" x14ac:dyDescent="0.25">
      <c r="A46" s="280"/>
      <c r="B46" s="120" t="s">
        <v>11</v>
      </c>
      <c r="C46" s="304"/>
      <c r="D46" s="306"/>
      <c r="E46" s="342"/>
      <c r="F46" s="188">
        <v>217000</v>
      </c>
      <c r="G46" s="198">
        <v>94000</v>
      </c>
      <c r="H46" s="190">
        <v>44000</v>
      </c>
      <c r="I46" s="189"/>
      <c r="J46" s="190"/>
      <c r="K46" s="191"/>
      <c r="L46" s="192">
        <f>G46+H46+I46+J46+K46</f>
        <v>138000</v>
      </c>
      <c r="M46" s="14"/>
    </row>
    <row r="47" spans="1:13" ht="19.5" customHeight="1" thickBot="1" x14ac:dyDescent="0.3">
      <c r="A47" s="303"/>
      <c r="B47" s="121" t="s">
        <v>12</v>
      </c>
      <c r="C47" s="305"/>
      <c r="D47" s="307"/>
      <c r="E47" s="343"/>
      <c r="F47" s="193"/>
      <c r="G47" s="199"/>
      <c r="H47" s="195"/>
      <c r="I47" s="194"/>
      <c r="J47" s="195"/>
      <c r="K47" s="196"/>
      <c r="L47" s="192">
        <f>G47+H47+I47+J47+K47</f>
        <v>0</v>
      </c>
      <c r="M47" s="14"/>
    </row>
    <row r="48" spans="1:13" ht="36.75" customHeight="1" x14ac:dyDescent="0.25">
      <c r="A48" s="279">
        <v>8</v>
      </c>
      <c r="B48" s="125" t="s">
        <v>84</v>
      </c>
      <c r="C48" s="346" t="s">
        <v>30</v>
      </c>
      <c r="D48" s="347" t="s">
        <v>34</v>
      </c>
      <c r="E48" s="348" t="s">
        <v>39</v>
      </c>
      <c r="F48" s="295">
        <v>545780</v>
      </c>
      <c r="G48" s="324">
        <v>262850</v>
      </c>
      <c r="H48" s="315"/>
      <c r="I48" s="297"/>
      <c r="J48" s="277"/>
      <c r="K48" s="299"/>
      <c r="L48" s="301">
        <f>G48+H48+I48+J48+K48</f>
        <v>262850</v>
      </c>
      <c r="M48" s="14"/>
    </row>
    <row r="49" spans="1:13" ht="38.25" customHeight="1" x14ac:dyDescent="0.25">
      <c r="A49" s="280"/>
      <c r="B49" s="120" t="s">
        <v>45</v>
      </c>
      <c r="C49" s="304"/>
      <c r="D49" s="306"/>
      <c r="E49" s="342"/>
      <c r="F49" s="296"/>
      <c r="G49" s="312"/>
      <c r="H49" s="314"/>
      <c r="I49" s="298"/>
      <c r="J49" s="278"/>
      <c r="K49" s="317"/>
      <c r="L49" s="318"/>
      <c r="M49" s="14"/>
    </row>
    <row r="50" spans="1:13" ht="19.5" customHeight="1" x14ac:dyDescent="0.25">
      <c r="A50" s="280"/>
      <c r="B50" s="120" t="s">
        <v>11</v>
      </c>
      <c r="C50" s="304"/>
      <c r="D50" s="306"/>
      <c r="E50" s="342"/>
      <c r="F50" s="188">
        <v>545780</v>
      </c>
      <c r="G50" s="198">
        <v>262850</v>
      </c>
      <c r="H50" s="190"/>
      <c r="I50" s="189"/>
      <c r="J50" s="190"/>
      <c r="K50" s="191"/>
      <c r="L50" s="192">
        <f t="shared" ref="L50:L58" si="6">G50+H50+I50+J50+K50</f>
        <v>262850</v>
      </c>
      <c r="M50" s="14"/>
    </row>
    <row r="51" spans="1:13" ht="19.5" customHeight="1" thickBot="1" x14ac:dyDescent="0.3">
      <c r="A51" s="303"/>
      <c r="B51" s="121" t="s">
        <v>12</v>
      </c>
      <c r="C51" s="305"/>
      <c r="D51" s="307"/>
      <c r="E51" s="343"/>
      <c r="F51" s="193"/>
      <c r="G51" s="201"/>
      <c r="H51" s="195"/>
      <c r="I51" s="194"/>
      <c r="J51" s="195"/>
      <c r="K51" s="196"/>
      <c r="L51" s="197">
        <f t="shared" si="6"/>
        <v>0</v>
      </c>
      <c r="M51" s="14"/>
    </row>
    <row r="52" spans="1:13" ht="21" customHeight="1" x14ac:dyDescent="0.25">
      <c r="A52" s="154" t="s">
        <v>46</v>
      </c>
      <c r="B52" s="350" t="s">
        <v>47</v>
      </c>
      <c r="C52" s="351"/>
      <c r="D52" s="351"/>
      <c r="E52" s="352"/>
      <c r="F52" s="202">
        <f t="shared" ref="F52:K52" si="7">F55+F58+F62+F66+F69+F72+F75+F79</f>
        <v>23005595</v>
      </c>
      <c r="G52" s="182">
        <f t="shared" si="7"/>
        <v>2720426</v>
      </c>
      <c r="H52" s="202">
        <f t="shared" si="7"/>
        <v>2140000</v>
      </c>
      <c r="I52" s="202">
        <f t="shared" si="7"/>
        <v>3108000</v>
      </c>
      <c r="J52" s="202">
        <f t="shared" si="7"/>
        <v>2216000</v>
      </c>
      <c r="K52" s="202">
        <f t="shared" si="7"/>
        <v>5602209</v>
      </c>
      <c r="L52" s="203">
        <f t="shared" si="6"/>
        <v>15786635</v>
      </c>
      <c r="M52" s="11"/>
    </row>
    <row r="53" spans="1:13" ht="21" customHeight="1" x14ac:dyDescent="0.25">
      <c r="A53" s="139"/>
      <c r="B53" s="353" t="s">
        <v>17</v>
      </c>
      <c r="C53" s="354"/>
      <c r="D53" s="354"/>
      <c r="E53" s="355"/>
      <c r="F53" s="176">
        <f t="shared" ref="F53:K53" si="8">F56+F60+F64+F67+F70+F73+F77+F81</f>
        <v>2812000</v>
      </c>
      <c r="G53" s="183">
        <f t="shared" si="8"/>
        <v>807000</v>
      </c>
      <c r="H53" s="184">
        <f t="shared" si="8"/>
        <v>840000</v>
      </c>
      <c r="I53" s="184">
        <f t="shared" si="8"/>
        <v>408000</v>
      </c>
      <c r="J53" s="184">
        <f t="shared" si="8"/>
        <v>216000</v>
      </c>
      <c r="K53" s="184">
        <f t="shared" si="8"/>
        <v>0</v>
      </c>
      <c r="L53" s="204">
        <f t="shared" si="6"/>
        <v>2271000</v>
      </c>
      <c r="M53" s="11"/>
    </row>
    <row r="54" spans="1:13" ht="21" customHeight="1" thickBot="1" x14ac:dyDescent="0.3">
      <c r="A54" s="140"/>
      <c r="B54" s="356" t="s">
        <v>18</v>
      </c>
      <c r="C54" s="357"/>
      <c r="D54" s="357"/>
      <c r="E54" s="358"/>
      <c r="F54" s="185">
        <f t="shared" ref="F54:K54" si="9">F57+F61+F65+F68+F71+F74+F78+F82</f>
        <v>20193595</v>
      </c>
      <c r="G54" s="186">
        <f t="shared" si="9"/>
        <v>1913426</v>
      </c>
      <c r="H54" s="187">
        <f t="shared" si="9"/>
        <v>1300000</v>
      </c>
      <c r="I54" s="187">
        <f t="shared" si="9"/>
        <v>2700000</v>
      </c>
      <c r="J54" s="187">
        <f t="shared" si="9"/>
        <v>2000000</v>
      </c>
      <c r="K54" s="187">
        <f t="shared" si="9"/>
        <v>5602209</v>
      </c>
      <c r="L54" s="205">
        <f t="shared" si="6"/>
        <v>13515635</v>
      </c>
      <c r="M54" s="11"/>
    </row>
    <row r="55" spans="1:13" ht="23.25" customHeight="1" x14ac:dyDescent="0.25">
      <c r="A55" s="279">
        <v>9</v>
      </c>
      <c r="B55" s="118" t="s">
        <v>98</v>
      </c>
      <c r="C55" s="327" t="s">
        <v>48</v>
      </c>
      <c r="D55" s="287" t="s">
        <v>49</v>
      </c>
      <c r="E55" s="359" t="s">
        <v>50</v>
      </c>
      <c r="F55" s="206">
        <f>1177000</f>
        <v>1177000</v>
      </c>
      <c r="G55" s="207">
        <v>192000</v>
      </c>
      <c r="H55" s="208">
        <v>200000</v>
      </c>
      <c r="I55" s="208">
        <v>208000</v>
      </c>
      <c r="J55" s="209">
        <v>216000</v>
      </c>
      <c r="K55" s="209"/>
      <c r="L55" s="210">
        <f t="shared" si="6"/>
        <v>816000</v>
      </c>
      <c r="M55" s="14"/>
    </row>
    <row r="56" spans="1:13" ht="19.5" customHeight="1" x14ac:dyDescent="0.25">
      <c r="A56" s="281"/>
      <c r="B56" s="122" t="s">
        <v>11</v>
      </c>
      <c r="C56" s="329"/>
      <c r="D56" s="289"/>
      <c r="E56" s="360"/>
      <c r="F56" s="188">
        <f>1177000</f>
        <v>1177000</v>
      </c>
      <c r="G56" s="211">
        <v>192000</v>
      </c>
      <c r="H56" s="190">
        <v>200000</v>
      </c>
      <c r="I56" s="190">
        <v>208000</v>
      </c>
      <c r="J56" s="191">
        <v>216000</v>
      </c>
      <c r="K56" s="191"/>
      <c r="L56" s="192">
        <f t="shared" si="6"/>
        <v>816000</v>
      </c>
      <c r="M56" s="14"/>
    </row>
    <row r="57" spans="1:13" ht="19.5" customHeight="1" thickBot="1" x14ac:dyDescent="0.3">
      <c r="A57" s="282"/>
      <c r="B57" s="123" t="s">
        <v>12</v>
      </c>
      <c r="C57" s="330"/>
      <c r="D57" s="290"/>
      <c r="E57" s="361"/>
      <c r="F57" s="193"/>
      <c r="G57" s="212"/>
      <c r="H57" s="195"/>
      <c r="I57" s="195"/>
      <c r="J57" s="196"/>
      <c r="K57" s="196"/>
      <c r="L57" s="197">
        <f t="shared" si="6"/>
        <v>0</v>
      </c>
      <c r="M57" s="14"/>
    </row>
    <row r="58" spans="1:13" ht="57" customHeight="1" x14ac:dyDescent="0.25">
      <c r="A58" s="280">
        <v>10</v>
      </c>
      <c r="B58" s="126" t="s">
        <v>86</v>
      </c>
      <c r="C58" s="368" t="s">
        <v>94</v>
      </c>
      <c r="D58" s="372" t="s">
        <v>19</v>
      </c>
      <c r="E58" s="376" t="s">
        <v>53</v>
      </c>
      <c r="F58" s="380">
        <f>14668467</f>
        <v>14668467</v>
      </c>
      <c r="G58" s="382"/>
      <c r="H58" s="445"/>
      <c r="I58" s="386">
        <v>2000000</v>
      </c>
      <c r="J58" s="386">
        <v>2000000</v>
      </c>
      <c r="K58" s="362">
        <v>5602209</v>
      </c>
      <c r="L58" s="364">
        <f t="shared" si="6"/>
        <v>9602209</v>
      </c>
      <c r="M58" s="14"/>
    </row>
    <row r="59" spans="1:13" ht="23.25" customHeight="1" x14ac:dyDescent="0.25">
      <c r="A59" s="280"/>
      <c r="B59" s="127" t="s">
        <v>51</v>
      </c>
      <c r="C59" s="369"/>
      <c r="D59" s="373"/>
      <c r="E59" s="377"/>
      <c r="F59" s="381"/>
      <c r="G59" s="383"/>
      <c r="H59" s="446"/>
      <c r="I59" s="422"/>
      <c r="J59" s="387"/>
      <c r="K59" s="363"/>
      <c r="L59" s="365"/>
      <c r="M59" s="15"/>
    </row>
    <row r="60" spans="1:13" ht="19.5" customHeight="1" x14ac:dyDescent="0.25">
      <c r="A60" s="366"/>
      <c r="B60" s="122" t="s">
        <v>11</v>
      </c>
      <c r="C60" s="370"/>
      <c r="D60" s="374"/>
      <c r="E60" s="378"/>
      <c r="F60" s="176"/>
      <c r="G60" s="213"/>
      <c r="H60" s="214"/>
      <c r="I60" s="215"/>
      <c r="J60" s="216"/>
      <c r="K60" s="216"/>
      <c r="L60" s="204">
        <f>G60+H60+I60+J60+K60</f>
        <v>0</v>
      </c>
      <c r="M60" s="14"/>
    </row>
    <row r="61" spans="1:13" ht="19.5" customHeight="1" thickBot="1" x14ac:dyDescent="0.3">
      <c r="A61" s="367"/>
      <c r="B61" s="123" t="s">
        <v>12</v>
      </c>
      <c r="C61" s="371"/>
      <c r="D61" s="375"/>
      <c r="E61" s="379"/>
      <c r="F61" s="185">
        <f>14668467</f>
        <v>14668467</v>
      </c>
      <c r="G61" s="217"/>
      <c r="H61" s="218"/>
      <c r="I61" s="219">
        <v>2000000</v>
      </c>
      <c r="J61" s="220">
        <v>2000000</v>
      </c>
      <c r="K61" s="220">
        <v>5602209</v>
      </c>
      <c r="L61" s="205">
        <f>G61+H61+I61+J61+K61</f>
        <v>9602209</v>
      </c>
      <c r="M61" s="14"/>
    </row>
    <row r="62" spans="1:13" ht="36.75" customHeight="1" x14ac:dyDescent="0.25">
      <c r="A62" s="279">
        <v>11</v>
      </c>
      <c r="B62" s="126" t="s">
        <v>87</v>
      </c>
      <c r="C62" s="388" t="s">
        <v>54</v>
      </c>
      <c r="D62" s="392" t="s">
        <v>19</v>
      </c>
      <c r="E62" s="376" t="s">
        <v>55</v>
      </c>
      <c r="F62" s="380">
        <f>2031980</f>
        <v>2031980</v>
      </c>
      <c r="G62" s="382"/>
      <c r="H62" s="386">
        <v>1300000</v>
      </c>
      <c r="I62" s="386">
        <v>700000</v>
      </c>
      <c r="J62" s="384"/>
      <c r="K62" s="362"/>
      <c r="L62" s="364">
        <f>G62+H62+I62+J62+K62</f>
        <v>2000000</v>
      </c>
      <c r="M62" s="14"/>
    </row>
    <row r="63" spans="1:13" ht="20.25" customHeight="1" x14ac:dyDescent="0.25">
      <c r="A63" s="280"/>
      <c r="B63" s="127" t="s">
        <v>56</v>
      </c>
      <c r="C63" s="389"/>
      <c r="D63" s="393"/>
      <c r="E63" s="377"/>
      <c r="F63" s="381"/>
      <c r="G63" s="383"/>
      <c r="H63" s="422"/>
      <c r="I63" s="422"/>
      <c r="J63" s="385"/>
      <c r="K63" s="363"/>
      <c r="L63" s="365"/>
      <c r="M63" s="15"/>
    </row>
    <row r="64" spans="1:13" ht="19.5" customHeight="1" x14ac:dyDescent="0.25">
      <c r="A64" s="366"/>
      <c r="B64" s="122" t="s">
        <v>11</v>
      </c>
      <c r="C64" s="390"/>
      <c r="D64" s="394"/>
      <c r="E64" s="378"/>
      <c r="F64" s="176"/>
      <c r="G64" s="213"/>
      <c r="H64" s="215"/>
      <c r="I64" s="215"/>
      <c r="J64" s="216"/>
      <c r="K64" s="216"/>
      <c r="L64" s="204">
        <f t="shared" ref="L64:L75" si="10">G64+H64+I64+J64+K64</f>
        <v>0</v>
      </c>
      <c r="M64" s="14"/>
    </row>
    <row r="65" spans="1:13" ht="19.5" customHeight="1" thickBot="1" x14ac:dyDescent="0.3">
      <c r="A65" s="367"/>
      <c r="B65" s="123" t="s">
        <v>52</v>
      </c>
      <c r="C65" s="391"/>
      <c r="D65" s="395"/>
      <c r="E65" s="379"/>
      <c r="F65" s="185">
        <f>2031980</f>
        <v>2031980</v>
      </c>
      <c r="G65" s="217"/>
      <c r="H65" s="219">
        <v>1300000</v>
      </c>
      <c r="I65" s="219">
        <v>700000</v>
      </c>
      <c r="J65" s="220"/>
      <c r="K65" s="220"/>
      <c r="L65" s="205">
        <f t="shared" si="10"/>
        <v>2000000</v>
      </c>
      <c r="M65" s="14"/>
    </row>
    <row r="66" spans="1:13" ht="42.75" customHeight="1" x14ac:dyDescent="0.25">
      <c r="A66" s="279">
        <v>12</v>
      </c>
      <c r="B66" s="118" t="s">
        <v>91</v>
      </c>
      <c r="C66" s="396" t="s">
        <v>58</v>
      </c>
      <c r="D66" s="399" t="s">
        <v>57</v>
      </c>
      <c r="E66" s="402" t="s">
        <v>22</v>
      </c>
      <c r="F66" s="206">
        <f>700000</f>
        <v>700000</v>
      </c>
      <c r="G66" s="221">
        <v>300000</v>
      </c>
      <c r="H66" s="208">
        <v>200000</v>
      </c>
      <c r="I66" s="208">
        <v>200000</v>
      </c>
      <c r="J66" s="209"/>
      <c r="K66" s="209"/>
      <c r="L66" s="210">
        <f t="shared" si="10"/>
        <v>700000</v>
      </c>
      <c r="M66" s="14"/>
    </row>
    <row r="67" spans="1:13" ht="19.5" customHeight="1" x14ac:dyDescent="0.25">
      <c r="A67" s="366"/>
      <c r="B67" s="122" t="s">
        <v>11</v>
      </c>
      <c r="C67" s="397"/>
      <c r="D67" s="400"/>
      <c r="E67" s="403"/>
      <c r="F67" s="188">
        <f>700000</f>
        <v>700000</v>
      </c>
      <c r="G67" s="198">
        <v>300000</v>
      </c>
      <c r="H67" s="190">
        <v>200000</v>
      </c>
      <c r="I67" s="190">
        <v>200000</v>
      </c>
      <c r="J67" s="191"/>
      <c r="K67" s="191"/>
      <c r="L67" s="192">
        <f t="shared" si="10"/>
        <v>700000</v>
      </c>
      <c r="M67" s="14"/>
    </row>
    <row r="68" spans="1:13" ht="19.5" customHeight="1" thickBot="1" x14ac:dyDescent="0.3">
      <c r="A68" s="367"/>
      <c r="B68" s="123" t="s">
        <v>52</v>
      </c>
      <c r="C68" s="398"/>
      <c r="D68" s="401"/>
      <c r="E68" s="404"/>
      <c r="F68" s="193"/>
      <c r="G68" s="199"/>
      <c r="H68" s="195"/>
      <c r="I68" s="195"/>
      <c r="J68" s="196"/>
      <c r="K68" s="196"/>
      <c r="L68" s="197">
        <f t="shared" si="10"/>
        <v>0</v>
      </c>
      <c r="M68" s="14"/>
    </row>
    <row r="69" spans="1:13" ht="40.5" customHeight="1" x14ac:dyDescent="0.25">
      <c r="A69" s="279">
        <v>13</v>
      </c>
      <c r="B69" s="118" t="s">
        <v>90</v>
      </c>
      <c r="C69" s="396" t="s">
        <v>89</v>
      </c>
      <c r="D69" s="399" t="s">
        <v>57</v>
      </c>
      <c r="E69" s="402" t="s">
        <v>59</v>
      </c>
      <c r="F69" s="206">
        <f>660000</f>
        <v>660000</v>
      </c>
      <c r="G69" s="221">
        <v>220000</v>
      </c>
      <c r="H69" s="208">
        <v>440000</v>
      </c>
      <c r="I69" s="208"/>
      <c r="J69" s="209"/>
      <c r="K69" s="209"/>
      <c r="L69" s="210">
        <f t="shared" si="10"/>
        <v>660000</v>
      </c>
      <c r="M69" s="14"/>
    </row>
    <row r="70" spans="1:13" ht="19.5" customHeight="1" x14ac:dyDescent="0.25">
      <c r="A70" s="280"/>
      <c r="B70" s="122" t="s">
        <v>11</v>
      </c>
      <c r="C70" s="405"/>
      <c r="D70" s="407"/>
      <c r="E70" s="409"/>
      <c r="F70" s="188">
        <f>660000</f>
        <v>660000</v>
      </c>
      <c r="G70" s="198">
        <v>220000</v>
      </c>
      <c r="H70" s="190">
        <v>440000</v>
      </c>
      <c r="I70" s="190"/>
      <c r="J70" s="191"/>
      <c r="K70" s="191"/>
      <c r="L70" s="192">
        <f t="shared" si="10"/>
        <v>660000</v>
      </c>
      <c r="M70" s="14"/>
    </row>
    <row r="71" spans="1:13" ht="19.5" customHeight="1" thickBot="1" x14ac:dyDescent="0.3">
      <c r="A71" s="280"/>
      <c r="B71" s="123" t="s">
        <v>52</v>
      </c>
      <c r="C71" s="406"/>
      <c r="D71" s="408"/>
      <c r="E71" s="410"/>
      <c r="F71" s="193"/>
      <c r="G71" s="199"/>
      <c r="H71" s="195"/>
      <c r="I71" s="195"/>
      <c r="J71" s="196"/>
      <c r="K71" s="196"/>
      <c r="L71" s="197">
        <f t="shared" si="10"/>
        <v>0</v>
      </c>
      <c r="M71" s="14"/>
    </row>
    <row r="72" spans="1:13" ht="30.75" customHeight="1" x14ac:dyDescent="0.25">
      <c r="A72" s="279">
        <v>14</v>
      </c>
      <c r="B72" s="141" t="s">
        <v>88</v>
      </c>
      <c r="C72" s="396" t="s">
        <v>30</v>
      </c>
      <c r="D72" s="399" t="s">
        <v>57</v>
      </c>
      <c r="E72" s="402" t="s">
        <v>59</v>
      </c>
      <c r="F72" s="206">
        <v>275000</v>
      </c>
      <c r="G72" s="221">
        <v>95000</v>
      </c>
      <c r="H72" s="208"/>
      <c r="I72" s="208"/>
      <c r="J72" s="209"/>
      <c r="K72" s="209"/>
      <c r="L72" s="210">
        <f t="shared" si="10"/>
        <v>95000</v>
      </c>
      <c r="M72" s="14"/>
    </row>
    <row r="73" spans="1:13" ht="19.5" customHeight="1" x14ac:dyDescent="0.25">
      <c r="A73" s="280"/>
      <c r="B73" s="120" t="s">
        <v>11</v>
      </c>
      <c r="C73" s="405"/>
      <c r="D73" s="407"/>
      <c r="E73" s="409"/>
      <c r="F73" s="188">
        <v>275000</v>
      </c>
      <c r="G73" s="198">
        <v>95000</v>
      </c>
      <c r="H73" s="190"/>
      <c r="I73" s="190"/>
      <c r="J73" s="191"/>
      <c r="K73" s="191"/>
      <c r="L73" s="192">
        <f t="shared" si="10"/>
        <v>95000</v>
      </c>
      <c r="M73" s="14"/>
    </row>
    <row r="74" spans="1:13" ht="19.5" customHeight="1" thickBot="1" x14ac:dyDescent="0.3">
      <c r="A74" s="303"/>
      <c r="B74" s="121" t="s">
        <v>52</v>
      </c>
      <c r="C74" s="406"/>
      <c r="D74" s="408"/>
      <c r="E74" s="410"/>
      <c r="F74" s="193"/>
      <c r="G74" s="199"/>
      <c r="H74" s="195"/>
      <c r="I74" s="195"/>
      <c r="J74" s="196"/>
      <c r="K74" s="196"/>
      <c r="L74" s="197">
        <f t="shared" si="10"/>
        <v>0</v>
      </c>
      <c r="M74" s="14"/>
    </row>
    <row r="75" spans="1:13" ht="46.5" customHeight="1" x14ac:dyDescent="0.25">
      <c r="A75" s="411">
        <v>15</v>
      </c>
      <c r="B75" s="131" t="s">
        <v>93</v>
      </c>
      <c r="C75" s="368" t="s">
        <v>37</v>
      </c>
      <c r="D75" s="372" t="s">
        <v>60</v>
      </c>
      <c r="E75" s="416" t="s">
        <v>61</v>
      </c>
      <c r="F75" s="380">
        <v>224000</v>
      </c>
      <c r="G75" s="420">
        <v>114000</v>
      </c>
      <c r="H75" s="386"/>
      <c r="I75" s="386"/>
      <c r="J75" s="384"/>
      <c r="K75" s="362"/>
      <c r="L75" s="364">
        <f t="shared" si="10"/>
        <v>114000</v>
      </c>
      <c r="M75" s="14"/>
    </row>
    <row r="76" spans="1:13" ht="19.5" customHeight="1" x14ac:dyDescent="0.25">
      <c r="A76" s="412"/>
      <c r="B76" s="132" t="s">
        <v>62</v>
      </c>
      <c r="C76" s="369"/>
      <c r="D76" s="373"/>
      <c r="E76" s="417"/>
      <c r="F76" s="381"/>
      <c r="G76" s="421"/>
      <c r="H76" s="422"/>
      <c r="I76" s="422"/>
      <c r="J76" s="385"/>
      <c r="K76" s="363"/>
      <c r="L76" s="365"/>
      <c r="M76" s="15"/>
    </row>
    <row r="77" spans="1:13" ht="19.5" customHeight="1" x14ac:dyDescent="0.25">
      <c r="A77" s="412"/>
      <c r="B77" s="130" t="s">
        <v>11</v>
      </c>
      <c r="C77" s="370"/>
      <c r="D77" s="414"/>
      <c r="E77" s="418"/>
      <c r="F77" s="176"/>
      <c r="G77" s="222"/>
      <c r="H77" s="216"/>
      <c r="I77" s="215"/>
      <c r="J77" s="223"/>
      <c r="K77" s="224"/>
      <c r="L77" s="204">
        <f>G77+H77+I77+J77+K77</f>
        <v>0</v>
      </c>
      <c r="M77" s="14"/>
    </row>
    <row r="78" spans="1:13" ht="19.5" customHeight="1" thickBot="1" x14ac:dyDescent="0.3">
      <c r="A78" s="413"/>
      <c r="B78" s="142" t="s">
        <v>52</v>
      </c>
      <c r="C78" s="371"/>
      <c r="D78" s="415"/>
      <c r="E78" s="419"/>
      <c r="F78" s="179">
        <v>224000</v>
      </c>
      <c r="G78" s="225">
        <v>114000</v>
      </c>
      <c r="H78" s="226"/>
      <c r="I78" s="227"/>
      <c r="J78" s="228"/>
      <c r="K78" s="229"/>
      <c r="L78" s="230">
        <f>G78+H78+I78+J78+K78</f>
        <v>114000</v>
      </c>
      <c r="M78" s="14"/>
    </row>
    <row r="79" spans="1:13" ht="33" customHeight="1" x14ac:dyDescent="0.25">
      <c r="A79" s="411">
        <v>16</v>
      </c>
      <c r="B79" s="129" t="s">
        <v>92</v>
      </c>
      <c r="C79" s="423" t="s">
        <v>63</v>
      </c>
      <c r="D79" s="426" t="s">
        <v>29</v>
      </c>
      <c r="E79" s="429" t="s">
        <v>64</v>
      </c>
      <c r="F79" s="380">
        <v>3269148</v>
      </c>
      <c r="G79" s="432">
        <v>1799426</v>
      </c>
      <c r="H79" s="386"/>
      <c r="I79" s="386"/>
      <c r="J79" s="384"/>
      <c r="K79" s="362"/>
      <c r="L79" s="364">
        <f>G79+H79+I79+J79+K79</f>
        <v>1799426</v>
      </c>
      <c r="M79" s="14"/>
    </row>
    <row r="80" spans="1:13" ht="19.5" customHeight="1" x14ac:dyDescent="0.25">
      <c r="A80" s="412"/>
      <c r="B80" s="129" t="s">
        <v>62</v>
      </c>
      <c r="C80" s="423"/>
      <c r="D80" s="426"/>
      <c r="E80" s="429"/>
      <c r="F80" s="381"/>
      <c r="G80" s="433"/>
      <c r="H80" s="422"/>
      <c r="I80" s="422"/>
      <c r="J80" s="385"/>
      <c r="K80" s="363"/>
      <c r="L80" s="365"/>
      <c r="M80" s="15"/>
    </row>
    <row r="81" spans="1:13" ht="19.5" customHeight="1" x14ac:dyDescent="0.25">
      <c r="A81" s="412"/>
      <c r="B81" s="130" t="s">
        <v>11</v>
      </c>
      <c r="C81" s="424"/>
      <c r="D81" s="427"/>
      <c r="E81" s="430"/>
      <c r="F81" s="176"/>
      <c r="G81" s="231"/>
      <c r="H81" s="215"/>
      <c r="I81" s="215"/>
      <c r="J81" s="223"/>
      <c r="K81" s="224"/>
      <c r="L81" s="204">
        <f>G81+H81+I81+J81+K81</f>
        <v>0</v>
      </c>
      <c r="M81" s="14"/>
    </row>
    <row r="82" spans="1:13" ht="19.5" customHeight="1" thickBot="1" x14ac:dyDescent="0.3">
      <c r="A82" s="413"/>
      <c r="B82" s="142" t="s">
        <v>12</v>
      </c>
      <c r="C82" s="425"/>
      <c r="D82" s="428"/>
      <c r="E82" s="431"/>
      <c r="F82" s="185">
        <v>3269148</v>
      </c>
      <c r="G82" s="232">
        <v>1799426</v>
      </c>
      <c r="H82" s="219"/>
      <c r="I82" s="219"/>
      <c r="J82" s="233"/>
      <c r="K82" s="229"/>
      <c r="L82" s="205">
        <f>G82+H82+I82+J82+K82</f>
        <v>1799426</v>
      </c>
      <c r="M82" s="14"/>
    </row>
    <row r="83" spans="1:13" ht="19.5" hidden="1" customHeight="1" x14ac:dyDescent="0.25">
      <c r="A83" s="35" t="s">
        <v>65</v>
      </c>
      <c r="B83" s="440" t="s">
        <v>66</v>
      </c>
      <c r="C83" s="441"/>
      <c r="D83" s="441"/>
      <c r="E83" s="454"/>
      <c r="F83" s="9"/>
      <c r="G83" s="36"/>
      <c r="H83" s="9"/>
      <c r="I83" s="9"/>
      <c r="J83" s="8"/>
      <c r="K83" s="8"/>
      <c r="L83" s="10"/>
      <c r="M83" s="11"/>
    </row>
    <row r="84" spans="1:13" ht="19.5" hidden="1" customHeight="1" x14ac:dyDescent="0.25">
      <c r="A84" s="25"/>
      <c r="B84" s="434" t="s">
        <v>17</v>
      </c>
      <c r="C84" s="435"/>
      <c r="D84" s="435"/>
      <c r="E84" s="456"/>
      <c r="F84" s="16"/>
      <c r="G84" s="38"/>
      <c r="H84" s="26"/>
      <c r="I84" s="26"/>
      <c r="J84" s="27"/>
      <c r="K84" s="27"/>
      <c r="L84" s="12"/>
      <c r="M84" s="11"/>
    </row>
    <row r="85" spans="1:13" ht="19.5" hidden="1" customHeight="1" thickBot="1" x14ac:dyDescent="0.3">
      <c r="A85" s="28"/>
      <c r="B85" s="436" t="s">
        <v>18</v>
      </c>
      <c r="C85" s="437"/>
      <c r="D85" s="437"/>
      <c r="E85" s="453"/>
      <c r="F85" s="19"/>
      <c r="G85" s="39"/>
      <c r="H85" s="29"/>
      <c r="I85" s="40"/>
      <c r="J85" s="41"/>
      <c r="K85" s="41"/>
      <c r="L85" s="34"/>
      <c r="M85" s="11"/>
    </row>
    <row r="86" spans="1:13" ht="19.5" hidden="1" customHeight="1" x14ac:dyDescent="0.25">
      <c r="A86" s="42"/>
      <c r="B86" s="43" t="s">
        <v>67</v>
      </c>
      <c r="C86" s="439"/>
      <c r="D86" s="44"/>
      <c r="E86" s="45"/>
      <c r="F86" s="30"/>
      <c r="G86" s="46"/>
      <c r="H86" s="47"/>
      <c r="I86" s="47"/>
      <c r="J86" s="48"/>
      <c r="K86" s="48"/>
      <c r="L86" s="49"/>
      <c r="M86" s="14"/>
    </row>
    <row r="87" spans="1:13" ht="19.5" hidden="1" customHeight="1" x14ac:dyDescent="0.25">
      <c r="A87" s="51"/>
      <c r="B87" s="52" t="s">
        <v>11</v>
      </c>
      <c r="C87" s="455"/>
      <c r="D87" s="53"/>
      <c r="E87" s="53"/>
      <c r="F87" s="54"/>
      <c r="G87" s="55"/>
      <c r="H87" s="17"/>
      <c r="I87" s="17"/>
      <c r="J87" s="18"/>
      <c r="K87" s="18"/>
      <c r="L87" s="12"/>
      <c r="M87" s="14"/>
    </row>
    <row r="88" spans="1:13" ht="19.5" hidden="1" customHeight="1" thickBot="1" x14ac:dyDescent="0.3">
      <c r="A88" s="56"/>
      <c r="B88" s="57" t="s">
        <v>12</v>
      </c>
      <c r="C88" s="452"/>
      <c r="D88" s="58"/>
      <c r="E88" s="58"/>
      <c r="F88" s="59"/>
      <c r="G88" s="60"/>
      <c r="H88" s="20"/>
      <c r="I88" s="20"/>
      <c r="J88" s="21"/>
      <c r="K88" s="21"/>
      <c r="L88" s="13"/>
      <c r="M88" s="14"/>
    </row>
    <row r="89" spans="1:13" ht="45" hidden="1" customHeight="1" x14ac:dyDescent="0.25">
      <c r="A89" s="22" t="s">
        <v>68</v>
      </c>
      <c r="B89" s="440" t="s">
        <v>69</v>
      </c>
      <c r="C89" s="441"/>
      <c r="D89" s="441"/>
      <c r="E89" s="454"/>
      <c r="F89" s="23"/>
      <c r="G89" s="61"/>
      <c r="H89" s="62"/>
      <c r="I89" s="62"/>
      <c r="J89" s="63"/>
      <c r="K89" s="63"/>
      <c r="L89" s="24"/>
      <c r="M89" s="14"/>
    </row>
    <row r="90" spans="1:13" ht="19.5" hidden="1" customHeight="1" x14ac:dyDescent="0.25">
      <c r="A90" s="25"/>
      <c r="B90" s="434" t="s">
        <v>17</v>
      </c>
      <c r="C90" s="435"/>
      <c r="D90" s="435"/>
      <c r="E90" s="456"/>
      <c r="F90" s="16"/>
      <c r="G90" s="55"/>
      <c r="H90" s="17"/>
      <c r="I90" s="17"/>
      <c r="J90" s="18"/>
      <c r="K90" s="18"/>
      <c r="L90" s="12"/>
      <c r="M90" s="14"/>
    </row>
    <row r="91" spans="1:13" ht="19.5" hidden="1" customHeight="1" thickBot="1" x14ac:dyDescent="0.3">
      <c r="A91" s="64"/>
      <c r="B91" s="436" t="s">
        <v>18</v>
      </c>
      <c r="C91" s="437"/>
      <c r="D91" s="437"/>
      <c r="E91" s="453"/>
      <c r="F91" s="31"/>
      <c r="G91" s="65"/>
      <c r="H91" s="33"/>
      <c r="I91" s="33"/>
      <c r="J91" s="32"/>
      <c r="K91" s="32"/>
      <c r="L91" s="34"/>
      <c r="M91" s="14"/>
    </row>
    <row r="92" spans="1:13" ht="19.5" hidden="1" customHeight="1" x14ac:dyDescent="0.25">
      <c r="A92" s="42"/>
      <c r="B92" s="66" t="s">
        <v>70</v>
      </c>
      <c r="C92" s="439"/>
      <c r="D92" s="44"/>
      <c r="E92" s="45"/>
      <c r="F92" s="30"/>
      <c r="G92" s="46"/>
      <c r="H92" s="47"/>
      <c r="I92" s="47"/>
      <c r="J92" s="48"/>
      <c r="K92" s="48"/>
      <c r="L92" s="49"/>
      <c r="M92" s="14"/>
    </row>
    <row r="93" spans="1:13" ht="19.5" hidden="1" customHeight="1" x14ac:dyDescent="0.25">
      <c r="A93" s="51"/>
      <c r="B93" s="52" t="s">
        <v>11</v>
      </c>
      <c r="C93" s="455"/>
      <c r="D93" s="53"/>
      <c r="E93" s="53"/>
      <c r="F93" s="54"/>
      <c r="G93" s="55"/>
      <c r="H93" s="17"/>
      <c r="I93" s="17"/>
      <c r="J93" s="18"/>
      <c r="K93" s="18"/>
      <c r="L93" s="12"/>
      <c r="M93" s="14"/>
    </row>
    <row r="94" spans="1:13" ht="19.5" hidden="1" customHeight="1" thickBot="1" x14ac:dyDescent="0.3">
      <c r="A94" s="56"/>
      <c r="B94" s="57" t="s">
        <v>12</v>
      </c>
      <c r="C94" s="452"/>
      <c r="D94" s="58"/>
      <c r="E94" s="58"/>
      <c r="F94" s="59"/>
      <c r="G94" s="60"/>
      <c r="H94" s="20"/>
      <c r="I94" s="20"/>
      <c r="J94" s="21"/>
      <c r="K94" s="21"/>
      <c r="L94" s="13"/>
      <c r="M94" s="14"/>
    </row>
    <row r="95" spans="1:13" ht="19.5" hidden="1" customHeight="1" x14ac:dyDescent="0.25">
      <c r="A95" s="35" t="s">
        <v>71</v>
      </c>
      <c r="B95" s="440" t="s">
        <v>72</v>
      </c>
      <c r="C95" s="441"/>
      <c r="D95" s="441"/>
      <c r="E95" s="454"/>
      <c r="F95" s="9"/>
      <c r="G95" s="67"/>
      <c r="H95" s="68"/>
      <c r="I95" s="68"/>
      <c r="J95" s="69"/>
      <c r="K95" s="69"/>
      <c r="L95" s="10"/>
      <c r="M95" s="14"/>
    </row>
    <row r="96" spans="1:13" ht="19.5" hidden="1" customHeight="1" thickBot="1" x14ac:dyDescent="0.3">
      <c r="A96" s="28"/>
      <c r="B96" s="436" t="s">
        <v>17</v>
      </c>
      <c r="C96" s="437"/>
      <c r="D96" s="437"/>
      <c r="E96" s="453"/>
      <c r="F96" s="19"/>
      <c r="G96" s="60"/>
      <c r="H96" s="20"/>
      <c r="I96" s="20"/>
      <c r="J96" s="21"/>
      <c r="K96" s="21"/>
      <c r="L96" s="13"/>
      <c r="M96" s="14"/>
    </row>
    <row r="97" spans="1:13" ht="19.5" hidden="1" customHeight="1" x14ac:dyDescent="0.25">
      <c r="A97" s="42"/>
      <c r="B97" s="70" t="s">
        <v>70</v>
      </c>
      <c r="C97" s="439"/>
      <c r="D97" s="44"/>
      <c r="E97" s="45"/>
      <c r="F97" s="442"/>
      <c r="G97" s="46"/>
      <c r="H97" s="47"/>
      <c r="I97" s="47"/>
      <c r="J97" s="48"/>
      <c r="K97" s="48"/>
      <c r="L97" s="49"/>
      <c r="M97" s="14"/>
    </row>
    <row r="98" spans="1:13" ht="19.5" hidden="1" customHeight="1" thickBot="1" x14ac:dyDescent="0.3">
      <c r="A98" s="56"/>
      <c r="B98" s="71" t="s">
        <v>73</v>
      </c>
      <c r="C98" s="452"/>
      <c r="D98" s="58"/>
      <c r="E98" s="58"/>
      <c r="F98" s="451"/>
      <c r="G98" s="60"/>
      <c r="H98" s="20"/>
      <c r="I98" s="20"/>
      <c r="J98" s="21"/>
      <c r="K98" s="21"/>
      <c r="L98" s="13"/>
      <c r="M98" s="14"/>
    </row>
    <row r="99" spans="1:13" ht="17.25" hidden="1" thickBot="1" x14ac:dyDescent="0.3">
      <c r="A99" s="7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</row>
    <row r="100" spans="1:13" ht="16.5" hidden="1" x14ac:dyDescent="0.25">
      <c r="A100" s="72"/>
      <c r="B100" s="2"/>
      <c r="C100" s="2"/>
      <c r="D100" s="2"/>
      <c r="E100" s="444">
        <v>1</v>
      </c>
      <c r="F100" s="84" t="s">
        <v>74</v>
      </c>
      <c r="G100" s="84">
        <v>2013</v>
      </c>
      <c r="H100" s="84">
        <v>2014</v>
      </c>
      <c r="I100" s="84">
        <v>2015</v>
      </c>
      <c r="J100" s="84"/>
      <c r="K100" s="84">
        <v>2016</v>
      </c>
      <c r="L100" s="1"/>
      <c r="M100" s="1"/>
    </row>
    <row r="101" spans="1:13" ht="16.5" hidden="1" x14ac:dyDescent="0.25">
      <c r="A101" s="72"/>
      <c r="B101" s="2"/>
      <c r="C101" s="2"/>
      <c r="D101" s="2"/>
      <c r="E101" s="449"/>
      <c r="F101" s="85" t="e">
        <f>F105+F139</f>
        <v>#REF!</v>
      </c>
      <c r="G101" s="85" t="e">
        <f>G105+G139</f>
        <v>#REF!</v>
      </c>
      <c r="H101" s="85" t="e">
        <f t="shared" ref="H101:K101" si="11">H105+H139</f>
        <v>#REF!</v>
      </c>
      <c r="I101" s="85" t="e">
        <f t="shared" si="11"/>
        <v>#REF!</v>
      </c>
      <c r="J101" s="85"/>
      <c r="K101" s="85" t="e">
        <f t="shared" si="11"/>
        <v>#REF!</v>
      </c>
      <c r="L101" s="1"/>
      <c r="M101" s="1"/>
    </row>
    <row r="102" spans="1:13" ht="16.5" hidden="1" x14ac:dyDescent="0.25">
      <c r="A102" s="72"/>
      <c r="B102" s="2"/>
      <c r="C102" s="2"/>
      <c r="D102" s="2"/>
      <c r="E102" s="449"/>
      <c r="F102" s="85" t="e">
        <f t="shared" ref="F102:K102" si="12">F106+F140</f>
        <v>#REF!</v>
      </c>
      <c r="G102" s="85" t="e">
        <f t="shared" si="12"/>
        <v>#REF!</v>
      </c>
      <c r="H102" s="85" t="e">
        <f t="shared" si="12"/>
        <v>#REF!</v>
      </c>
      <c r="I102" s="85" t="e">
        <f t="shared" si="12"/>
        <v>#REF!</v>
      </c>
      <c r="J102" s="85"/>
      <c r="K102" s="85" t="e">
        <f t="shared" si="12"/>
        <v>#REF!</v>
      </c>
      <c r="L102" s="1"/>
      <c r="M102" s="1"/>
    </row>
    <row r="103" spans="1:13" ht="17.25" hidden="1" thickBot="1" x14ac:dyDescent="0.3">
      <c r="A103" s="72"/>
      <c r="B103" s="2"/>
      <c r="C103" s="2"/>
      <c r="D103" s="2"/>
      <c r="E103" s="450"/>
      <c r="F103" s="86" t="e">
        <f t="shared" ref="F103:K103" si="13">F107+F141</f>
        <v>#REF!</v>
      </c>
      <c r="G103" s="86" t="e">
        <f t="shared" si="13"/>
        <v>#REF!</v>
      </c>
      <c r="H103" s="86" t="e">
        <f t="shared" si="13"/>
        <v>#REF!</v>
      </c>
      <c r="I103" s="86" t="e">
        <f t="shared" si="13"/>
        <v>#REF!</v>
      </c>
      <c r="J103" s="86"/>
      <c r="K103" s="86" t="e">
        <f t="shared" si="13"/>
        <v>#REF!</v>
      </c>
      <c r="L103" s="1"/>
      <c r="M103" s="1"/>
    </row>
    <row r="104" spans="1:13" ht="16.5" hidden="1" x14ac:dyDescent="0.25">
      <c r="A104" s="72"/>
      <c r="B104" s="72"/>
      <c r="C104" s="72"/>
      <c r="D104" s="72"/>
      <c r="E104" s="438" t="s">
        <v>75</v>
      </c>
      <c r="F104" s="84" t="s">
        <v>74</v>
      </c>
      <c r="G104" s="84">
        <v>2013</v>
      </c>
      <c r="H104" s="84">
        <v>2014</v>
      </c>
      <c r="I104" s="84">
        <v>2015</v>
      </c>
      <c r="J104" s="84"/>
      <c r="K104" s="84">
        <v>2016</v>
      </c>
      <c r="L104" s="4"/>
      <c r="M104" s="4"/>
    </row>
    <row r="105" spans="1:13" ht="16.5" hidden="1" x14ac:dyDescent="0.25">
      <c r="A105" s="72"/>
      <c r="B105" s="72"/>
      <c r="C105" s="72"/>
      <c r="D105" s="72"/>
      <c r="E105" s="447"/>
      <c r="F105" s="85" t="e">
        <f t="shared" ref="F105:K105" si="14">F108+F111+F114+F117+F120+F123+F126+F129+F132+F135</f>
        <v>#REF!</v>
      </c>
      <c r="G105" s="85" t="e">
        <f>G108+G111+G114+G117+G120+G123+G126+G129+G132+G135</f>
        <v>#REF!</v>
      </c>
      <c r="H105" s="85" t="e">
        <f t="shared" si="14"/>
        <v>#REF!</v>
      </c>
      <c r="I105" s="85" t="e">
        <f t="shared" si="14"/>
        <v>#REF!</v>
      </c>
      <c r="J105" s="85"/>
      <c r="K105" s="85" t="e">
        <f t="shared" si="14"/>
        <v>#REF!</v>
      </c>
      <c r="L105" s="4"/>
      <c r="M105" s="4"/>
    </row>
    <row r="106" spans="1:13" ht="16.5" hidden="1" x14ac:dyDescent="0.25">
      <c r="A106" s="72"/>
      <c r="B106" s="72"/>
      <c r="C106" s="72"/>
      <c r="D106" s="72"/>
      <c r="E106" s="447"/>
      <c r="F106" s="85" t="e">
        <f t="shared" ref="F106:K106" si="15">F109+F112+F115+F118+F121+F124+F127+F130+F133+F136</f>
        <v>#REF!</v>
      </c>
      <c r="G106" s="85" t="e">
        <f t="shared" si="15"/>
        <v>#REF!</v>
      </c>
      <c r="H106" s="85" t="e">
        <f t="shared" si="15"/>
        <v>#REF!</v>
      </c>
      <c r="I106" s="85" t="e">
        <f t="shared" si="15"/>
        <v>#REF!</v>
      </c>
      <c r="J106" s="85"/>
      <c r="K106" s="85" t="e">
        <f t="shared" si="15"/>
        <v>#REF!</v>
      </c>
      <c r="L106" s="4"/>
      <c r="M106" s="4"/>
    </row>
    <row r="107" spans="1:13" ht="17.25" hidden="1" thickBot="1" x14ac:dyDescent="0.3">
      <c r="A107" s="72"/>
      <c r="B107" s="72"/>
      <c r="C107" s="72"/>
      <c r="D107" s="72"/>
      <c r="E107" s="448"/>
      <c r="F107" s="86" t="e">
        <f t="shared" ref="F107:K107" si="16">F110+F113+F116+F119+F122+F125+F128+F131+F134+F137</f>
        <v>#REF!</v>
      </c>
      <c r="G107" s="86" t="e">
        <f t="shared" si="16"/>
        <v>#REF!</v>
      </c>
      <c r="H107" s="86" t="e">
        <f t="shared" si="16"/>
        <v>#REF!</v>
      </c>
      <c r="I107" s="86" t="e">
        <f t="shared" si="16"/>
        <v>#REF!</v>
      </c>
      <c r="J107" s="86"/>
      <c r="K107" s="86" t="e">
        <f t="shared" si="16"/>
        <v>#REF!</v>
      </c>
      <c r="L107" s="4"/>
      <c r="M107" s="4"/>
    </row>
    <row r="108" spans="1:13" ht="16.5" hidden="1" x14ac:dyDescent="0.25">
      <c r="A108" s="72"/>
      <c r="B108" s="73"/>
      <c r="C108" s="73"/>
      <c r="D108" s="74"/>
      <c r="E108" s="87" t="s">
        <v>19</v>
      </c>
      <c r="F108" s="88" t="e">
        <f>#REF!</f>
        <v>#REF!</v>
      </c>
      <c r="G108" s="88" t="e">
        <f>#REF!</f>
        <v>#REF!</v>
      </c>
      <c r="H108" s="88" t="e">
        <f>#REF!</f>
        <v>#REF!</v>
      </c>
      <c r="I108" s="88" t="e">
        <f>#REF!</f>
        <v>#REF!</v>
      </c>
      <c r="J108" s="88"/>
      <c r="K108" s="88" t="e">
        <f>#REF!</f>
        <v>#REF!</v>
      </c>
      <c r="L108" s="75"/>
      <c r="M108" s="75"/>
    </row>
    <row r="109" spans="1:13" ht="16.5" hidden="1" x14ac:dyDescent="0.25">
      <c r="A109" s="72"/>
      <c r="B109" s="2"/>
      <c r="C109" s="2"/>
      <c r="D109" s="76"/>
      <c r="E109" s="89" t="s">
        <v>76</v>
      </c>
      <c r="F109" s="90" t="e">
        <f>#REF!</f>
        <v>#REF!</v>
      </c>
      <c r="G109" s="90" t="e">
        <f>#REF!</f>
        <v>#REF!</v>
      </c>
      <c r="H109" s="90" t="e">
        <f>#REF!</f>
        <v>#REF!</v>
      </c>
      <c r="I109" s="90" t="e">
        <f>#REF!</f>
        <v>#REF!</v>
      </c>
      <c r="J109" s="90"/>
      <c r="K109" s="90" t="e">
        <f>#REF!</f>
        <v>#REF!</v>
      </c>
      <c r="L109" s="1"/>
      <c r="M109" s="1"/>
    </row>
    <row r="110" spans="1:13" ht="16.5" hidden="1" x14ac:dyDescent="0.25">
      <c r="A110" s="72"/>
      <c r="B110" s="2"/>
      <c r="C110" s="2"/>
      <c r="D110" s="76"/>
      <c r="E110" s="91" t="s">
        <v>77</v>
      </c>
      <c r="F110" s="92" t="e">
        <f>#REF!</f>
        <v>#REF!</v>
      </c>
      <c r="G110" s="92" t="e">
        <f>#REF!</f>
        <v>#REF!</v>
      </c>
      <c r="H110" s="92" t="e">
        <f>#REF!</f>
        <v>#REF!</v>
      </c>
      <c r="I110" s="92" t="e">
        <f>#REF!</f>
        <v>#REF!</v>
      </c>
      <c r="J110" s="92"/>
      <c r="K110" s="92" t="e">
        <f>#REF!</f>
        <v>#REF!</v>
      </c>
      <c r="L110" s="1"/>
      <c r="M110" s="1"/>
    </row>
    <row r="111" spans="1:13" ht="16.5" hidden="1" x14ac:dyDescent="0.25">
      <c r="A111" s="72"/>
      <c r="B111" s="73"/>
      <c r="C111" s="73"/>
      <c r="D111" s="77"/>
      <c r="E111" s="93" t="s">
        <v>21</v>
      </c>
      <c r="F111" s="94">
        <f t="shared" ref="F111:I111" si="17">F20</f>
        <v>476021</v>
      </c>
      <c r="G111" s="94">
        <f t="shared" si="17"/>
        <v>71000</v>
      </c>
      <c r="H111" s="94">
        <f t="shared" si="17"/>
        <v>73000</v>
      </c>
      <c r="I111" s="94">
        <f t="shared" si="17"/>
        <v>38000</v>
      </c>
      <c r="J111" s="94"/>
      <c r="K111" s="94">
        <f>K20</f>
        <v>0</v>
      </c>
      <c r="L111" s="75"/>
      <c r="M111" s="75"/>
    </row>
    <row r="112" spans="1:13" ht="16.5" hidden="1" x14ac:dyDescent="0.25">
      <c r="A112" s="72"/>
      <c r="B112" s="2"/>
      <c r="C112" s="2"/>
      <c r="D112" s="78"/>
      <c r="E112" s="89" t="s">
        <v>76</v>
      </c>
      <c r="F112" s="90">
        <f t="shared" ref="F112:I113" si="18">F22</f>
        <v>418275</v>
      </c>
      <c r="G112" s="90">
        <f t="shared" si="18"/>
        <v>71000</v>
      </c>
      <c r="H112" s="90">
        <f t="shared" si="18"/>
        <v>73000</v>
      </c>
      <c r="I112" s="90">
        <f t="shared" si="18"/>
        <v>38000</v>
      </c>
      <c r="J112" s="90"/>
      <c r="K112" s="90">
        <f>K22</f>
        <v>0</v>
      </c>
      <c r="L112" s="37"/>
      <c r="M112" s="50"/>
    </row>
    <row r="113" spans="1:13" ht="16.5" hidden="1" x14ac:dyDescent="0.25">
      <c r="A113" s="72"/>
      <c r="B113" s="2"/>
      <c r="C113" s="2"/>
      <c r="D113" s="78"/>
      <c r="E113" s="89" t="s">
        <v>77</v>
      </c>
      <c r="F113" s="90">
        <f t="shared" si="18"/>
        <v>57746</v>
      </c>
      <c r="G113" s="90">
        <f t="shared" si="18"/>
        <v>0</v>
      </c>
      <c r="H113" s="90">
        <f t="shared" si="18"/>
        <v>0</v>
      </c>
      <c r="I113" s="90">
        <f t="shared" si="18"/>
        <v>0</v>
      </c>
      <c r="J113" s="90"/>
      <c r="K113" s="90">
        <f>K23</f>
        <v>0</v>
      </c>
      <c r="L113" s="1"/>
      <c r="M113" s="1"/>
    </row>
    <row r="114" spans="1:13" ht="16.5" hidden="1" x14ac:dyDescent="0.25">
      <c r="A114" s="72"/>
      <c r="B114" s="73"/>
      <c r="C114" s="73"/>
      <c r="D114" s="77"/>
      <c r="E114" s="93" t="s">
        <v>24</v>
      </c>
      <c r="F114" s="94" t="e">
        <f>#REF!</f>
        <v>#REF!</v>
      </c>
      <c r="G114" s="94" t="e">
        <f>#REF!</f>
        <v>#REF!</v>
      </c>
      <c r="H114" s="94" t="e">
        <f>#REF!</f>
        <v>#REF!</v>
      </c>
      <c r="I114" s="94" t="e">
        <f>#REF!</f>
        <v>#REF!</v>
      </c>
      <c r="J114" s="94"/>
      <c r="K114" s="94" t="e">
        <f>#REF!</f>
        <v>#REF!</v>
      </c>
      <c r="L114" s="75"/>
      <c r="M114" s="75"/>
    </row>
    <row r="115" spans="1:13" ht="16.5" hidden="1" x14ac:dyDescent="0.25">
      <c r="A115" s="72"/>
      <c r="B115" s="2"/>
      <c r="C115" s="2"/>
      <c r="D115" s="78"/>
      <c r="E115" s="89" t="s">
        <v>76</v>
      </c>
      <c r="F115" s="90" t="e">
        <f>#REF!</f>
        <v>#REF!</v>
      </c>
      <c r="G115" s="90" t="e">
        <f>#REF!</f>
        <v>#REF!</v>
      </c>
      <c r="H115" s="90" t="e">
        <f>#REF!</f>
        <v>#REF!</v>
      </c>
      <c r="I115" s="90" t="e">
        <f>#REF!</f>
        <v>#REF!</v>
      </c>
      <c r="J115" s="90"/>
      <c r="K115" s="90" t="e">
        <f>#REF!</f>
        <v>#REF!</v>
      </c>
      <c r="L115" s="1"/>
      <c r="M115" s="1"/>
    </row>
    <row r="116" spans="1:13" ht="16.5" hidden="1" x14ac:dyDescent="0.25">
      <c r="A116" s="72"/>
      <c r="B116" s="2"/>
      <c r="C116" s="2"/>
      <c r="D116" s="78"/>
      <c r="E116" s="91" t="s">
        <v>77</v>
      </c>
      <c r="F116" s="92" t="e">
        <f>#REF!</f>
        <v>#REF!</v>
      </c>
      <c r="G116" s="92" t="e">
        <f>#REF!</f>
        <v>#REF!</v>
      </c>
      <c r="H116" s="92" t="e">
        <f>#REF!</f>
        <v>#REF!</v>
      </c>
      <c r="I116" s="92" t="e">
        <f>#REF!</f>
        <v>#REF!</v>
      </c>
      <c r="J116" s="92"/>
      <c r="K116" s="92" t="e">
        <f>#REF!</f>
        <v>#REF!</v>
      </c>
      <c r="L116" s="1"/>
      <c r="M116" s="1"/>
    </row>
    <row r="117" spans="1:13" ht="16.5" hidden="1" x14ac:dyDescent="0.25">
      <c r="A117" s="72"/>
      <c r="B117" s="73"/>
      <c r="C117" s="73"/>
      <c r="D117" s="77"/>
      <c r="E117" s="93" t="s">
        <v>25</v>
      </c>
      <c r="F117" s="94" t="e">
        <f>#REF!+#REF!+#REF!</f>
        <v>#REF!</v>
      </c>
      <c r="G117" s="94" t="e">
        <f>#REF!+#REF!+#REF!</f>
        <v>#REF!</v>
      </c>
      <c r="H117" s="94" t="e">
        <f>#REF!+#REF!+#REF!</f>
        <v>#REF!</v>
      </c>
      <c r="I117" s="94" t="e">
        <f>#REF!+#REF!+#REF!</f>
        <v>#REF!</v>
      </c>
      <c r="J117" s="94"/>
      <c r="K117" s="94" t="e">
        <f>#REF!+#REF!+#REF!</f>
        <v>#REF!</v>
      </c>
      <c r="L117" s="75"/>
      <c r="M117" s="75"/>
    </row>
    <row r="118" spans="1:13" ht="16.5" hidden="1" x14ac:dyDescent="0.25">
      <c r="A118" s="72"/>
      <c r="B118" s="2"/>
      <c r="C118" s="2"/>
      <c r="D118" s="78"/>
      <c r="E118" s="89" t="s">
        <v>76</v>
      </c>
      <c r="F118" s="90" t="e">
        <f>#REF!+#REF!</f>
        <v>#REF!</v>
      </c>
      <c r="G118" s="90" t="e">
        <f>#REF!+#REF!</f>
        <v>#REF!</v>
      </c>
      <c r="H118" s="90" t="e">
        <f>#REF!+#REF!</f>
        <v>#REF!</v>
      </c>
      <c r="I118" s="90" t="e">
        <f>#REF!+#REF!</f>
        <v>#REF!</v>
      </c>
      <c r="J118" s="90"/>
      <c r="K118" s="90" t="e">
        <f>#REF!+#REF!</f>
        <v>#REF!</v>
      </c>
      <c r="L118" s="1"/>
      <c r="M118" s="1"/>
    </row>
    <row r="119" spans="1:13" ht="16.5" hidden="1" x14ac:dyDescent="0.25">
      <c r="A119" s="72"/>
      <c r="B119" s="2"/>
      <c r="C119" s="2"/>
      <c r="D119" s="78"/>
      <c r="E119" s="91" t="s">
        <v>77</v>
      </c>
      <c r="F119" s="92" t="e">
        <f>#REF!+#REF!</f>
        <v>#REF!</v>
      </c>
      <c r="G119" s="92" t="e">
        <f>#REF!+#REF!</f>
        <v>#REF!</v>
      </c>
      <c r="H119" s="92" t="e">
        <f>#REF!+#REF!</f>
        <v>#REF!</v>
      </c>
      <c r="I119" s="92" t="e">
        <f>#REF!+#REF!</f>
        <v>#REF!</v>
      </c>
      <c r="J119" s="92"/>
      <c r="K119" s="92" t="e">
        <f>#REF!+#REF!</f>
        <v>#REF!</v>
      </c>
      <c r="L119" s="1"/>
      <c r="M119" s="1"/>
    </row>
    <row r="120" spans="1:13" ht="16.5" hidden="1" x14ac:dyDescent="0.25">
      <c r="A120" s="72"/>
      <c r="B120" s="73"/>
      <c r="C120" s="73"/>
      <c r="D120" s="77"/>
      <c r="E120" s="93" t="s">
        <v>27</v>
      </c>
      <c r="F120" s="94" t="e">
        <f>#REF!+#REF!</f>
        <v>#REF!</v>
      </c>
      <c r="G120" s="94" t="e">
        <f>#REF!+#REF!</f>
        <v>#REF!</v>
      </c>
      <c r="H120" s="94" t="e">
        <f>#REF!+#REF!</f>
        <v>#REF!</v>
      </c>
      <c r="I120" s="94" t="e">
        <f>#REF!+#REF!</f>
        <v>#REF!</v>
      </c>
      <c r="J120" s="94"/>
      <c r="K120" s="94" t="e">
        <f>#REF!+#REF!</f>
        <v>#REF!</v>
      </c>
      <c r="L120" s="75"/>
      <c r="M120" s="75"/>
    </row>
    <row r="121" spans="1:13" ht="16.5" hidden="1" x14ac:dyDescent="0.25">
      <c r="A121" s="72"/>
      <c r="B121" s="2"/>
      <c r="C121" s="2"/>
      <c r="D121" s="78"/>
      <c r="E121" s="87" t="s">
        <v>76</v>
      </c>
      <c r="F121" s="90" t="e">
        <f>#REF!</f>
        <v>#REF!</v>
      </c>
      <c r="G121" s="90" t="e">
        <f>#REF!</f>
        <v>#REF!</v>
      </c>
      <c r="H121" s="90" t="e">
        <f>#REF!</f>
        <v>#REF!</v>
      </c>
      <c r="I121" s="90" t="e">
        <f>#REF!</f>
        <v>#REF!</v>
      </c>
      <c r="J121" s="90"/>
      <c r="K121" s="90" t="e">
        <f>#REF!</f>
        <v>#REF!</v>
      </c>
      <c r="L121" s="1"/>
      <c r="M121" s="1"/>
    </row>
    <row r="122" spans="1:13" ht="16.5" hidden="1" x14ac:dyDescent="0.25">
      <c r="A122" s="72"/>
      <c r="B122" s="2"/>
      <c r="C122" s="2"/>
      <c r="D122" s="78"/>
      <c r="E122" s="91" t="s">
        <v>77</v>
      </c>
      <c r="F122" s="92" t="e">
        <f>#REF!</f>
        <v>#REF!</v>
      </c>
      <c r="G122" s="92" t="e">
        <f>#REF!</f>
        <v>#REF!</v>
      </c>
      <c r="H122" s="92" t="e">
        <f>#REF!</f>
        <v>#REF!</v>
      </c>
      <c r="I122" s="92" t="e">
        <f>#REF!</f>
        <v>#REF!</v>
      </c>
      <c r="J122" s="92"/>
      <c r="K122" s="92" t="e">
        <f>#REF!</f>
        <v>#REF!</v>
      </c>
      <c r="L122" s="1"/>
      <c r="M122" s="1"/>
    </row>
    <row r="123" spans="1:13" ht="16.5" hidden="1" x14ac:dyDescent="0.25">
      <c r="A123" s="72"/>
      <c r="B123" s="73"/>
      <c r="C123" s="73"/>
      <c r="D123" s="77"/>
      <c r="E123" s="93" t="s">
        <v>28</v>
      </c>
      <c r="F123" s="94" t="e">
        <f>#REF!+#REF!+#REF!+#REF!</f>
        <v>#REF!</v>
      </c>
      <c r="G123" s="94" t="e">
        <f>#REF!+#REF!+#REF!+#REF!</f>
        <v>#REF!</v>
      </c>
      <c r="H123" s="94" t="e">
        <f>#REF!+#REF!+#REF!+#REF!</f>
        <v>#REF!</v>
      </c>
      <c r="I123" s="94" t="e">
        <f>#REF!+#REF!+#REF!+#REF!</f>
        <v>#REF!</v>
      </c>
      <c r="J123" s="94"/>
      <c r="K123" s="94" t="e">
        <f>#REF!+#REF!+#REF!+#REF!</f>
        <v>#REF!</v>
      </c>
      <c r="L123" s="75"/>
      <c r="M123" s="75"/>
    </row>
    <row r="124" spans="1:13" ht="16.5" hidden="1" x14ac:dyDescent="0.25">
      <c r="A124" s="72"/>
      <c r="B124" s="2"/>
      <c r="C124" s="2"/>
      <c r="D124" s="78"/>
      <c r="E124" s="89" t="s">
        <v>76</v>
      </c>
      <c r="F124" s="90" t="e">
        <f>#REF!+#REF!</f>
        <v>#REF!</v>
      </c>
      <c r="G124" s="90" t="e">
        <f>#REF!+#REF!</f>
        <v>#REF!</v>
      </c>
      <c r="H124" s="90" t="e">
        <f>#REF!+#REF!</f>
        <v>#REF!</v>
      </c>
      <c r="I124" s="90" t="e">
        <f>#REF!+#REF!</f>
        <v>#REF!</v>
      </c>
      <c r="J124" s="90"/>
      <c r="K124" s="90" t="e">
        <f>#REF!+#REF!</f>
        <v>#REF!</v>
      </c>
      <c r="L124" s="1"/>
      <c r="M124" s="1"/>
    </row>
    <row r="125" spans="1:13" ht="16.5" hidden="1" x14ac:dyDescent="0.25">
      <c r="A125" s="72"/>
      <c r="B125" s="2"/>
      <c r="C125" s="2"/>
      <c r="D125" s="78"/>
      <c r="E125" s="91" t="s">
        <v>77</v>
      </c>
      <c r="F125" s="92" t="e">
        <f>#REF!+#REF!</f>
        <v>#REF!</v>
      </c>
      <c r="G125" s="92" t="e">
        <f>#REF!+#REF!</f>
        <v>#REF!</v>
      </c>
      <c r="H125" s="92" t="e">
        <f>#REF!+#REF!</f>
        <v>#REF!</v>
      </c>
      <c r="I125" s="92" t="e">
        <f>#REF!+#REF!</f>
        <v>#REF!</v>
      </c>
      <c r="J125" s="92"/>
      <c r="K125" s="92" t="e">
        <f>#REF!+#REF!</f>
        <v>#REF!</v>
      </c>
      <c r="L125" s="1"/>
      <c r="M125" s="1"/>
    </row>
    <row r="126" spans="1:13" ht="16.5" hidden="1" x14ac:dyDescent="0.25">
      <c r="A126" s="72"/>
      <c r="B126" s="73"/>
      <c r="C126" s="73"/>
      <c r="D126" s="77"/>
      <c r="E126" s="93" t="s">
        <v>29</v>
      </c>
      <c r="F126" s="94" t="e">
        <f>#REF!+#REF!+#REF!</f>
        <v>#REF!</v>
      </c>
      <c r="G126" s="94" t="e">
        <f>#REF!+#REF!+#REF!</f>
        <v>#REF!</v>
      </c>
      <c r="H126" s="94" t="e">
        <f>#REF!+#REF!+#REF!</f>
        <v>#REF!</v>
      </c>
      <c r="I126" s="94" t="e">
        <f>#REF!+#REF!+#REF!</f>
        <v>#REF!</v>
      </c>
      <c r="J126" s="94"/>
      <c r="K126" s="94" t="e">
        <f>#REF!+#REF!+#REF!</f>
        <v>#REF!</v>
      </c>
      <c r="L126" s="75"/>
      <c r="M126" s="75"/>
    </row>
    <row r="127" spans="1:13" ht="16.5" hidden="1" x14ac:dyDescent="0.25">
      <c r="A127" s="72"/>
      <c r="B127" s="2"/>
      <c r="C127" s="2"/>
      <c r="D127" s="78"/>
      <c r="E127" s="89" t="s">
        <v>76</v>
      </c>
      <c r="F127" s="90" t="e">
        <f>#REF!+#REF!</f>
        <v>#REF!</v>
      </c>
      <c r="G127" s="90" t="e">
        <f>#REF!+#REF!</f>
        <v>#REF!</v>
      </c>
      <c r="H127" s="90" t="e">
        <f>#REF!+#REF!</f>
        <v>#REF!</v>
      </c>
      <c r="I127" s="90" t="e">
        <f>#REF!+#REF!</f>
        <v>#REF!</v>
      </c>
      <c r="J127" s="90"/>
      <c r="K127" s="90" t="e">
        <f>#REF!+#REF!</f>
        <v>#REF!</v>
      </c>
      <c r="L127" s="1"/>
      <c r="M127" s="1"/>
    </row>
    <row r="128" spans="1:13" ht="16.5" hidden="1" x14ac:dyDescent="0.25">
      <c r="A128" s="72"/>
      <c r="B128" s="2"/>
      <c r="C128" s="2"/>
      <c r="D128" s="78"/>
      <c r="E128" s="91" t="s">
        <v>77</v>
      </c>
      <c r="F128" s="92" t="e">
        <f>#REF!+#REF!</f>
        <v>#REF!</v>
      </c>
      <c r="G128" s="92" t="e">
        <f>#REF!+#REF!</f>
        <v>#REF!</v>
      </c>
      <c r="H128" s="92" t="e">
        <f>#REF!+#REF!</f>
        <v>#REF!</v>
      </c>
      <c r="I128" s="92" t="e">
        <f>#REF!+#REF!</f>
        <v>#REF!</v>
      </c>
      <c r="J128" s="92"/>
      <c r="K128" s="92" t="e">
        <f>#REF!+#REF!</f>
        <v>#REF!</v>
      </c>
      <c r="L128" s="1"/>
      <c r="M128" s="1"/>
    </row>
    <row r="129" spans="1:13" ht="16.5" hidden="1" x14ac:dyDescent="0.25">
      <c r="A129" s="72"/>
      <c r="B129" s="73"/>
      <c r="C129" s="73"/>
      <c r="D129" s="77"/>
      <c r="E129" s="93" t="s">
        <v>26</v>
      </c>
      <c r="F129" s="94" t="e">
        <f>#REF!+#REF!</f>
        <v>#REF!</v>
      </c>
      <c r="G129" s="94" t="e">
        <f>#REF!+#REF!</f>
        <v>#REF!</v>
      </c>
      <c r="H129" s="94" t="e">
        <f>#REF!+#REF!</f>
        <v>#REF!</v>
      </c>
      <c r="I129" s="94" t="e">
        <f>#REF!+#REF!</f>
        <v>#REF!</v>
      </c>
      <c r="J129" s="94"/>
      <c r="K129" s="94" t="e">
        <f>#REF!+#REF!</f>
        <v>#REF!</v>
      </c>
      <c r="L129" s="75"/>
      <c r="M129" s="75"/>
    </row>
    <row r="130" spans="1:13" ht="16.5" hidden="1" x14ac:dyDescent="0.25">
      <c r="A130" s="72"/>
      <c r="B130" s="2"/>
      <c r="C130" s="2"/>
      <c r="D130" s="78"/>
      <c r="E130" s="89" t="s">
        <v>76</v>
      </c>
      <c r="F130" s="90" t="e">
        <f>#REF!</f>
        <v>#REF!</v>
      </c>
      <c r="G130" s="90" t="e">
        <f>#REF!</f>
        <v>#REF!</v>
      </c>
      <c r="H130" s="90" t="e">
        <f>#REF!</f>
        <v>#REF!</v>
      </c>
      <c r="I130" s="90" t="e">
        <f>#REF!</f>
        <v>#REF!</v>
      </c>
      <c r="J130" s="90"/>
      <c r="K130" s="90" t="e">
        <f>#REF!</f>
        <v>#REF!</v>
      </c>
      <c r="L130" s="1"/>
      <c r="M130" s="1"/>
    </row>
    <row r="131" spans="1:13" ht="16.5" hidden="1" x14ac:dyDescent="0.25">
      <c r="A131" s="72"/>
      <c r="B131" s="2"/>
      <c r="C131" s="2"/>
      <c r="D131" s="78"/>
      <c r="E131" s="91" t="s">
        <v>77</v>
      </c>
      <c r="F131" s="92" t="e">
        <f>#REF!</f>
        <v>#REF!</v>
      </c>
      <c r="G131" s="92" t="e">
        <f>#REF!</f>
        <v>#REF!</v>
      </c>
      <c r="H131" s="92" t="e">
        <f>#REF!</f>
        <v>#REF!</v>
      </c>
      <c r="I131" s="92" t="e">
        <f>#REF!</f>
        <v>#REF!</v>
      </c>
      <c r="J131" s="92"/>
      <c r="K131" s="92" t="e">
        <f>#REF!</f>
        <v>#REF!</v>
      </c>
      <c r="L131" s="1"/>
      <c r="M131" s="1"/>
    </row>
    <row r="132" spans="1:13" ht="16.5" hidden="1" x14ac:dyDescent="0.25">
      <c r="A132" s="72"/>
      <c r="B132" s="2"/>
      <c r="C132" s="2"/>
      <c r="D132" s="78"/>
      <c r="E132" s="93" t="s">
        <v>31</v>
      </c>
      <c r="F132" s="98">
        <f t="shared" ref="F132:I132" si="19">F24</f>
        <v>1600000</v>
      </c>
      <c r="G132" s="98">
        <f t="shared" si="19"/>
        <v>1590652</v>
      </c>
      <c r="H132" s="98">
        <f t="shared" si="19"/>
        <v>0</v>
      </c>
      <c r="I132" s="98">
        <f t="shared" si="19"/>
        <v>0</v>
      </c>
      <c r="J132" s="98"/>
      <c r="K132" s="94">
        <f>K24</f>
        <v>0</v>
      </c>
      <c r="L132" s="1"/>
      <c r="M132" s="1"/>
    </row>
    <row r="133" spans="1:13" ht="16.5" hidden="1" x14ac:dyDescent="0.25">
      <c r="A133" s="72"/>
      <c r="B133" s="2"/>
      <c r="C133" s="2"/>
      <c r="D133" s="78"/>
      <c r="E133" s="89" t="s">
        <v>76</v>
      </c>
      <c r="F133" s="99">
        <f t="shared" ref="F133:I134" si="20">F26</f>
        <v>0</v>
      </c>
      <c r="G133" s="99">
        <f t="shared" si="20"/>
        <v>0</v>
      </c>
      <c r="H133" s="99">
        <f t="shared" si="20"/>
        <v>0</v>
      </c>
      <c r="I133" s="99">
        <f t="shared" si="20"/>
        <v>0</v>
      </c>
      <c r="J133" s="99"/>
      <c r="K133" s="90">
        <f>K26</f>
        <v>0</v>
      </c>
      <c r="L133" s="1"/>
      <c r="M133" s="1"/>
    </row>
    <row r="134" spans="1:13" ht="16.5" hidden="1" x14ac:dyDescent="0.25">
      <c r="A134" s="72"/>
      <c r="B134" s="2"/>
      <c r="C134" s="2"/>
      <c r="D134" s="78"/>
      <c r="E134" s="91" t="s">
        <v>77</v>
      </c>
      <c r="F134" s="100">
        <f t="shared" si="20"/>
        <v>1600000</v>
      </c>
      <c r="G134" s="100">
        <f t="shared" si="20"/>
        <v>1590652</v>
      </c>
      <c r="H134" s="100">
        <f t="shared" si="20"/>
        <v>0</v>
      </c>
      <c r="I134" s="100">
        <f t="shared" si="20"/>
        <v>0</v>
      </c>
      <c r="J134" s="100"/>
      <c r="K134" s="92">
        <f>K27</f>
        <v>0</v>
      </c>
      <c r="L134" s="1"/>
      <c r="M134" s="1"/>
    </row>
    <row r="135" spans="1:13" ht="16.5" hidden="1" x14ac:dyDescent="0.25">
      <c r="A135" s="72"/>
      <c r="B135" s="73"/>
      <c r="C135" s="73"/>
      <c r="D135" s="77"/>
      <c r="E135" s="93" t="s">
        <v>34</v>
      </c>
      <c r="F135" s="98" t="e">
        <f>F28+F32+#REF!+F36+F40+F44+F48</f>
        <v>#REF!</v>
      </c>
      <c r="G135" s="98" t="e">
        <f>G28+G32+#REF!+G36+G40+G44+G48</f>
        <v>#REF!</v>
      </c>
      <c r="H135" s="98" t="e">
        <f>H28+H32+#REF!+H36+H40+H44+H48</f>
        <v>#REF!</v>
      </c>
      <c r="I135" s="98" t="e">
        <f>I28+I32+#REF!+I36+I40+I44+I48</f>
        <v>#REF!</v>
      </c>
      <c r="J135" s="98"/>
      <c r="K135" s="94" t="e">
        <f>K28+K32+#REF!+K36+K40+K44+K48</f>
        <v>#REF!</v>
      </c>
      <c r="L135" s="75"/>
      <c r="M135" s="75"/>
    </row>
    <row r="136" spans="1:13" ht="16.5" hidden="1" x14ac:dyDescent="0.25">
      <c r="A136" s="72"/>
      <c r="B136" s="2"/>
      <c r="C136" s="2"/>
      <c r="D136" s="2"/>
      <c r="E136" s="89" t="s">
        <v>76</v>
      </c>
      <c r="F136" s="99" t="e">
        <f>F30+#REF!+F38</f>
        <v>#REF!</v>
      </c>
      <c r="G136" s="99" t="e">
        <f>G30+#REF!+G38</f>
        <v>#REF!</v>
      </c>
      <c r="H136" s="99" t="e">
        <f>H30+#REF!+H38</f>
        <v>#REF!</v>
      </c>
      <c r="I136" s="99" t="e">
        <f>I30+#REF!+I38</f>
        <v>#REF!</v>
      </c>
      <c r="J136" s="99"/>
      <c r="K136" s="90" t="e">
        <f>K30+#REF!+K38</f>
        <v>#REF!</v>
      </c>
      <c r="L136" s="1"/>
      <c r="M136" s="1"/>
    </row>
    <row r="137" spans="1:13" ht="17.25" hidden="1" thickBot="1" x14ac:dyDescent="0.3">
      <c r="A137" s="72"/>
      <c r="B137" s="2"/>
      <c r="C137" s="2"/>
      <c r="D137" s="2"/>
      <c r="E137" s="89" t="s">
        <v>77</v>
      </c>
      <c r="F137" s="99" t="e">
        <f>F31+#REF!+F39</f>
        <v>#REF!</v>
      </c>
      <c r="G137" s="99" t="e">
        <f>G31+#REF!+G39</f>
        <v>#REF!</v>
      </c>
      <c r="H137" s="99" t="e">
        <f>H31+#REF!+H39</f>
        <v>#REF!</v>
      </c>
      <c r="I137" s="99" t="e">
        <f>I31+#REF!+I39</f>
        <v>#REF!</v>
      </c>
      <c r="J137" s="99"/>
      <c r="K137" s="90" t="e">
        <f>K31+#REF!+K39</f>
        <v>#REF!</v>
      </c>
      <c r="L137" s="1"/>
      <c r="M137" s="1"/>
    </row>
    <row r="138" spans="1:13" ht="16.5" hidden="1" x14ac:dyDescent="0.25">
      <c r="A138" s="72"/>
      <c r="B138" s="2"/>
      <c r="C138" s="2"/>
      <c r="D138" s="2"/>
      <c r="E138" s="438" t="s">
        <v>78</v>
      </c>
      <c r="F138" s="84" t="s">
        <v>74</v>
      </c>
      <c r="G138" s="84">
        <v>2013</v>
      </c>
      <c r="H138" s="84">
        <v>2014</v>
      </c>
      <c r="I138" s="84">
        <v>2015</v>
      </c>
      <c r="J138" s="133"/>
      <c r="K138" s="101">
        <v>2016</v>
      </c>
      <c r="L138" s="1"/>
      <c r="M138" s="1"/>
    </row>
    <row r="139" spans="1:13" ht="16.5" hidden="1" x14ac:dyDescent="0.25">
      <c r="A139" s="72"/>
      <c r="B139" s="2"/>
      <c r="C139" s="2"/>
      <c r="D139" s="2"/>
      <c r="E139" s="447"/>
      <c r="F139" s="85" t="e">
        <f t="shared" ref="F139:K139" si="21">F142+F145+F148+F151+F154+F157</f>
        <v>#REF!</v>
      </c>
      <c r="G139" s="85" t="e">
        <f t="shared" si="21"/>
        <v>#REF!</v>
      </c>
      <c r="H139" s="85" t="e">
        <f t="shared" si="21"/>
        <v>#REF!</v>
      </c>
      <c r="I139" s="85" t="e">
        <f t="shared" si="21"/>
        <v>#REF!</v>
      </c>
      <c r="J139" s="134"/>
      <c r="K139" s="102" t="e">
        <f t="shared" si="21"/>
        <v>#REF!</v>
      </c>
      <c r="L139" s="1"/>
      <c r="M139" s="1"/>
    </row>
    <row r="140" spans="1:13" ht="16.5" hidden="1" x14ac:dyDescent="0.25">
      <c r="A140" s="72"/>
      <c r="B140" s="2"/>
      <c r="C140" s="2"/>
      <c r="D140" s="2"/>
      <c r="E140" s="447"/>
      <c r="F140" s="85" t="e">
        <f t="shared" ref="F140:K140" si="22">F143+F146+F149+F152+F155+F158</f>
        <v>#REF!</v>
      </c>
      <c r="G140" s="85" t="e">
        <f t="shared" si="22"/>
        <v>#REF!</v>
      </c>
      <c r="H140" s="85" t="e">
        <f t="shared" si="22"/>
        <v>#REF!</v>
      </c>
      <c r="I140" s="85" t="e">
        <f t="shared" si="22"/>
        <v>#REF!</v>
      </c>
      <c r="J140" s="134"/>
      <c r="K140" s="102" t="e">
        <f t="shared" si="22"/>
        <v>#REF!</v>
      </c>
      <c r="L140" s="1"/>
      <c r="M140" s="1"/>
    </row>
    <row r="141" spans="1:13" ht="17.25" hidden="1" thickBot="1" x14ac:dyDescent="0.3">
      <c r="A141" s="72"/>
      <c r="B141" s="2"/>
      <c r="C141" s="2"/>
      <c r="D141" s="2"/>
      <c r="E141" s="448"/>
      <c r="F141" s="86" t="e">
        <f t="shared" ref="F141:K141" si="23">F144+F147+F150+F153+F156+F159</f>
        <v>#REF!</v>
      </c>
      <c r="G141" s="86" t="e">
        <f t="shared" si="23"/>
        <v>#REF!</v>
      </c>
      <c r="H141" s="86" t="e">
        <f t="shared" si="23"/>
        <v>#REF!</v>
      </c>
      <c r="I141" s="86" t="e">
        <f t="shared" si="23"/>
        <v>#REF!</v>
      </c>
      <c r="J141" s="135"/>
      <c r="K141" s="103" t="e">
        <f t="shared" si="23"/>
        <v>#REF!</v>
      </c>
      <c r="L141" s="1"/>
      <c r="M141" s="1"/>
    </row>
    <row r="142" spans="1:13" ht="16.5" hidden="1" x14ac:dyDescent="0.25">
      <c r="A142" s="72"/>
      <c r="B142" s="73"/>
      <c r="C142" s="73"/>
      <c r="D142" s="73"/>
      <c r="E142" s="104" t="s">
        <v>49</v>
      </c>
      <c r="F142" s="88">
        <f t="shared" ref="F142:I144" si="24">F55</f>
        <v>1177000</v>
      </c>
      <c r="G142" s="88">
        <f t="shared" si="24"/>
        <v>192000</v>
      </c>
      <c r="H142" s="88">
        <f t="shared" si="24"/>
        <v>200000</v>
      </c>
      <c r="I142" s="88">
        <f t="shared" si="24"/>
        <v>208000</v>
      </c>
      <c r="J142" s="88"/>
      <c r="K142" s="88">
        <f>K55</f>
        <v>0</v>
      </c>
      <c r="L142" s="75"/>
      <c r="M142" s="75"/>
    </row>
    <row r="143" spans="1:13" ht="16.5" hidden="1" x14ac:dyDescent="0.25">
      <c r="A143" s="72"/>
      <c r="B143" s="2"/>
      <c r="C143" s="2"/>
      <c r="D143" s="2"/>
      <c r="E143" s="105" t="s">
        <v>76</v>
      </c>
      <c r="F143" s="90">
        <f t="shared" si="24"/>
        <v>1177000</v>
      </c>
      <c r="G143" s="90">
        <f t="shared" si="24"/>
        <v>192000</v>
      </c>
      <c r="H143" s="90">
        <f t="shared" si="24"/>
        <v>200000</v>
      </c>
      <c r="I143" s="90">
        <f t="shared" si="24"/>
        <v>208000</v>
      </c>
      <c r="J143" s="90"/>
      <c r="K143" s="90">
        <f>K56</f>
        <v>0</v>
      </c>
      <c r="L143" s="1"/>
      <c r="M143" s="1"/>
    </row>
    <row r="144" spans="1:13" ht="16.5" hidden="1" x14ac:dyDescent="0.25">
      <c r="A144" s="72"/>
      <c r="B144" s="2"/>
      <c r="C144" s="2"/>
      <c r="D144" s="2"/>
      <c r="E144" s="106" t="s">
        <v>77</v>
      </c>
      <c r="F144" s="92">
        <f t="shared" si="24"/>
        <v>0</v>
      </c>
      <c r="G144" s="92">
        <f t="shared" si="24"/>
        <v>0</v>
      </c>
      <c r="H144" s="92">
        <f t="shared" si="24"/>
        <v>0</v>
      </c>
      <c r="I144" s="92">
        <f t="shared" si="24"/>
        <v>0</v>
      </c>
      <c r="J144" s="92"/>
      <c r="K144" s="92">
        <f>K57</f>
        <v>0</v>
      </c>
      <c r="L144" s="1"/>
      <c r="M144" s="1"/>
    </row>
    <row r="145" spans="1:13" ht="16.5" hidden="1" x14ac:dyDescent="0.25">
      <c r="A145" s="72"/>
      <c r="B145" s="73"/>
      <c r="C145" s="73"/>
      <c r="D145" s="73"/>
      <c r="E145" s="107" t="s">
        <v>19</v>
      </c>
      <c r="F145" s="94" t="e">
        <f>#REF!+F58+F62+#REF!+#REF!</f>
        <v>#REF!</v>
      </c>
      <c r="G145" s="94" t="e">
        <f>#REF!+G58+G62+#REF!+#REF!</f>
        <v>#REF!</v>
      </c>
      <c r="H145" s="94" t="e">
        <f>#REF!+H58+H62+#REF!+#REF!</f>
        <v>#REF!</v>
      </c>
      <c r="I145" s="94" t="e">
        <f>#REF!+I58+I62+#REF!+#REF!</f>
        <v>#REF!</v>
      </c>
      <c r="J145" s="94"/>
      <c r="K145" s="94" t="e">
        <f>#REF!+K58+K62+#REF!+#REF!</f>
        <v>#REF!</v>
      </c>
      <c r="L145" s="75"/>
      <c r="M145" s="75"/>
    </row>
    <row r="146" spans="1:13" ht="16.5" hidden="1" x14ac:dyDescent="0.25">
      <c r="A146" s="72"/>
      <c r="B146" s="2"/>
      <c r="C146" s="2"/>
      <c r="D146" s="2"/>
      <c r="E146" s="105" t="s">
        <v>76</v>
      </c>
      <c r="F146" s="90" t="e">
        <f>#REF!+F60+F64+#REF!+#REF!</f>
        <v>#REF!</v>
      </c>
      <c r="G146" s="90" t="e">
        <f>#REF!+G60+G64+#REF!+#REF!</f>
        <v>#REF!</v>
      </c>
      <c r="H146" s="90" t="e">
        <f>#REF!+H60+H64+#REF!+#REF!</f>
        <v>#REF!</v>
      </c>
      <c r="I146" s="90" t="e">
        <f>#REF!+I60+I64+#REF!+#REF!</f>
        <v>#REF!</v>
      </c>
      <c r="J146" s="90"/>
      <c r="K146" s="90" t="e">
        <f>#REF!+K60+K64+#REF!+#REF!</f>
        <v>#REF!</v>
      </c>
      <c r="L146" s="1"/>
      <c r="M146" s="1"/>
    </row>
    <row r="147" spans="1:13" ht="16.5" hidden="1" x14ac:dyDescent="0.25">
      <c r="A147" s="72"/>
      <c r="B147" s="2"/>
      <c r="C147" s="2"/>
      <c r="D147" s="2"/>
      <c r="E147" s="106" t="s">
        <v>77</v>
      </c>
      <c r="F147" s="90" t="e">
        <f>#REF!+F61+F65+#REF!+#REF!</f>
        <v>#REF!</v>
      </c>
      <c r="G147" s="90" t="e">
        <f>#REF!+G61+G65+#REF!+#REF!</f>
        <v>#REF!</v>
      </c>
      <c r="H147" s="90" t="e">
        <f>#REF!+H61+H65+#REF!+#REF!</f>
        <v>#REF!</v>
      </c>
      <c r="I147" s="90" t="e">
        <f>#REF!+I61+I65+#REF!+#REF!</f>
        <v>#REF!</v>
      </c>
      <c r="J147" s="90"/>
      <c r="K147" s="90" t="e">
        <f>#REF!+K61+K65+#REF!+#REF!</f>
        <v>#REF!</v>
      </c>
      <c r="L147" s="1"/>
      <c r="M147" s="1"/>
    </row>
    <row r="148" spans="1:13" ht="16.5" hidden="1" x14ac:dyDescent="0.25">
      <c r="A148" s="72"/>
      <c r="B148" s="73"/>
      <c r="C148" s="73"/>
      <c r="D148" s="73"/>
      <c r="E148" s="108" t="s">
        <v>57</v>
      </c>
      <c r="F148" s="98" t="e">
        <f>#REF!+F66+#REF!+F69+F72</f>
        <v>#REF!</v>
      </c>
      <c r="G148" s="94" t="e">
        <f>#REF!+G66+#REF!+G69+G72</f>
        <v>#REF!</v>
      </c>
      <c r="H148" s="94" t="e">
        <f>#REF!+H66+#REF!+H69+H72</f>
        <v>#REF!</v>
      </c>
      <c r="I148" s="96" t="e">
        <f>#REF!+I66+#REF!+I69+I72</f>
        <v>#REF!</v>
      </c>
      <c r="J148" s="96"/>
      <c r="K148" s="94" t="e">
        <f>#REF!+K66+#REF!+K69+K72</f>
        <v>#REF!</v>
      </c>
      <c r="L148" s="75"/>
      <c r="M148" s="75"/>
    </row>
    <row r="149" spans="1:13" ht="16.5" hidden="1" x14ac:dyDescent="0.25">
      <c r="A149" s="72"/>
      <c r="B149" s="2"/>
      <c r="C149" s="2"/>
      <c r="D149" s="2"/>
      <c r="E149" s="109" t="s">
        <v>76</v>
      </c>
      <c r="F149" s="99" t="e">
        <f>#REF!+F67+#REF!+F70+F73</f>
        <v>#REF!</v>
      </c>
      <c r="G149" s="90" t="e">
        <f>#REF!+G67+#REF!+G70+G73</f>
        <v>#REF!</v>
      </c>
      <c r="H149" s="90" t="e">
        <f>#REF!+H67+#REF!+H70+H73</f>
        <v>#REF!</v>
      </c>
      <c r="I149" s="95" t="e">
        <f>#REF!+I67+#REF!+I70+I73</f>
        <v>#REF!</v>
      </c>
      <c r="J149" s="95"/>
      <c r="K149" s="90" t="e">
        <f>#REF!+K67+#REF!+K70+K73</f>
        <v>#REF!</v>
      </c>
      <c r="L149" s="1"/>
      <c r="M149" s="1"/>
    </row>
    <row r="150" spans="1:13" ht="16.5" hidden="1" x14ac:dyDescent="0.25">
      <c r="A150" s="72"/>
      <c r="B150" s="2"/>
      <c r="C150" s="2"/>
      <c r="D150" s="2"/>
      <c r="E150" s="110" t="s">
        <v>77</v>
      </c>
      <c r="F150" s="100" t="e">
        <f>#REF!+F68+#REF!+F71+F74</f>
        <v>#REF!</v>
      </c>
      <c r="G150" s="92" t="e">
        <f>#REF!+G68+#REF!+G71+G74</f>
        <v>#REF!</v>
      </c>
      <c r="H150" s="92" t="e">
        <f>#REF!+H68+#REF!+H71+H74</f>
        <v>#REF!</v>
      </c>
      <c r="I150" s="97" t="e">
        <f>#REF!+I68+#REF!+I71+I74</f>
        <v>#REF!</v>
      </c>
      <c r="J150" s="97"/>
      <c r="K150" s="92" t="e">
        <f>#REF!+K68+#REF!+K71+K74</f>
        <v>#REF!</v>
      </c>
      <c r="L150" s="1"/>
      <c r="M150" s="1"/>
    </row>
    <row r="151" spans="1:13" ht="16.5" hidden="1" x14ac:dyDescent="0.25">
      <c r="A151" s="72"/>
      <c r="B151" s="73"/>
      <c r="C151" s="73"/>
      <c r="D151" s="73"/>
      <c r="E151" s="107" t="s">
        <v>60</v>
      </c>
      <c r="F151" s="88">
        <f t="shared" ref="F151:I151" si="25">F75</f>
        <v>224000</v>
      </c>
      <c r="G151" s="88">
        <f t="shared" si="25"/>
        <v>114000</v>
      </c>
      <c r="H151" s="88">
        <f t="shared" si="25"/>
        <v>0</v>
      </c>
      <c r="I151" s="88">
        <f t="shared" si="25"/>
        <v>0</v>
      </c>
      <c r="J151" s="88"/>
      <c r="K151" s="88">
        <f>K75</f>
        <v>0</v>
      </c>
      <c r="L151" s="75"/>
      <c r="M151" s="75"/>
    </row>
    <row r="152" spans="1:13" ht="16.5" hidden="1" x14ac:dyDescent="0.25">
      <c r="A152" s="72"/>
      <c r="B152" s="2"/>
      <c r="C152" s="2"/>
      <c r="D152" s="2"/>
      <c r="E152" s="105" t="s">
        <v>76</v>
      </c>
      <c r="F152" s="90">
        <f t="shared" ref="F152:I153" si="26">F77</f>
        <v>0</v>
      </c>
      <c r="G152" s="90">
        <f t="shared" si="26"/>
        <v>0</v>
      </c>
      <c r="H152" s="90">
        <f t="shared" si="26"/>
        <v>0</v>
      </c>
      <c r="I152" s="90">
        <f t="shared" si="26"/>
        <v>0</v>
      </c>
      <c r="J152" s="90"/>
      <c r="K152" s="90">
        <f>K77</f>
        <v>0</v>
      </c>
      <c r="L152" s="1"/>
      <c r="M152" s="1"/>
    </row>
    <row r="153" spans="1:13" ht="16.5" hidden="1" x14ac:dyDescent="0.25">
      <c r="A153" s="72"/>
      <c r="B153" s="2"/>
      <c r="C153" s="2"/>
      <c r="D153" s="2"/>
      <c r="E153" s="106" t="s">
        <v>77</v>
      </c>
      <c r="F153" s="92">
        <f t="shared" si="26"/>
        <v>224000</v>
      </c>
      <c r="G153" s="92">
        <f t="shared" si="26"/>
        <v>114000</v>
      </c>
      <c r="H153" s="92">
        <f t="shared" si="26"/>
        <v>0</v>
      </c>
      <c r="I153" s="92">
        <f t="shared" si="26"/>
        <v>0</v>
      </c>
      <c r="J153" s="92"/>
      <c r="K153" s="92">
        <f>K78</f>
        <v>0</v>
      </c>
      <c r="L153" s="1"/>
      <c r="M153" s="1"/>
    </row>
    <row r="154" spans="1:13" ht="16.5" hidden="1" x14ac:dyDescent="0.25">
      <c r="A154" s="72"/>
      <c r="B154" s="73"/>
      <c r="C154" s="73"/>
      <c r="D154" s="73"/>
      <c r="E154" s="111" t="s">
        <v>29</v>
      </c>
      <c r="F154" s="112" t="e">
        <f>#REF!+F79</f>
        <v>#REF!</v>
      </c>
      <c r="G154" s="112" t="e">
        <f>#REF!+G79</f>
        <v>#REF!</v>
      </c>
      <c r="H154" s="112" t="e">
        <f>#REF!+H79</f>
        <v>#REF!</v>
      </c>
      <c r="I154" s="112" t="e">
        <f>#REF!+I79</f>
        <v>#REF!</v>
      </c>
      <c r="J154" s="112"/>
      <c r="K154" s="112" t="e">
        <f>#REF!+K79</f>
        <v>#REF!</v>
      </c>
      <c r="L154" s="75"/>
      <c r="M154" s="75"/>
    </row>
    <row r="155" spans="1:13" ht="16.5" hidden="1" x14ac:dyDescent="0.25">
      <c r="A155" s="72"/>
      <c r="B155" s="2"/>
      <c r="C155" s="2"/>
      <c r="D155" s="2"/>
      <c r="E155" s="113" t="s">
        <v>76</v>
      </c>
      <c r="F155" s="114" t="e">
        <f>#REF!+F81</f>
        <v>#REF!</v>
      </c>
      <c r="G155" s="114" t="e">
        <f>#REF!+G81</f>
        <v>#REF!</v>
      </c>
      <c r="H155" s="114" t="e">
        <f>#REF!+H81</f>
        <v>#REF!</v>
      </c>
      <c r="I155" s="114" t="e">
        <f>#REF!+I81</f>
        <v>#REF!</v>
      </c>
      <c r="J155" s="114"/>
      <c r="K155" s="114" t="e">
        <f>#REF!+K81</f>
        <v>#REF!</v>
      </c>
      <c r="L155" s="1"/>
      <c r="M155" s="1"/>
    </row>
    <row r="156" spans="1:13" ht="16.5" hidden="1" x14ac:dyDescent="0.25">
      <c r="A156" s="72"/>
      <c r="B156" s="2"/>
      <c r="C156" s="2"/>
      <c r="D156" s="2"/>
      <c r="E156" s="115" t="s">
        <v>77</v>
      </c>
      <c r="F156" s="116" t="e">
        <f>#REF!+F82</f>
        <v>#REF!</v>
      </c>
      <c r="G156" s="116" t="e">
        <f>#REF!+G82</f>
        <v>#REF!</v>
      </c>
      <c r="H156" s="116" t="e">
        <f>#REF!+H82</f>
        <v>#REF!</v>
      </c>
      <c r="I156" s="116" t="e">
        <f>#REF!+I82</f>
        <v>#REF!</v>
      </c>
      <c r="J156" s="116"/>
      <c r="K156" s="116" t="e">
        <f>#REF!+K82</f>
        <v>#REF!</v>
      </c>
      <c r="L156" s="1"/>
      <c r="M156" s="1"/>
    </row>
    <row r="157" spans="1:13" ht="16.5" hidden="1" x14ac:dyDescent="0.25">
      <c r="A157" s="72"/>
      <c r="B157" s="73"/>
      <c r="C157" s="73"/>
      <c r="D157" s="73"/>
      <c r="E157" s="107" t="s">
        <v>31</v>
      </c>
      <c r="F157" s="94" t="e">
        <f>#REF!</f>
        <v>#REF!</v>
      </c>
      <c r="G157" s="94" t="e">
        <f>#REF!</f>
        <v>#REF!</v>
      </c>
      <c r="H157" s="94" t="e">
        <f>#REF!</f>
        <v>#REF!</v>
      </c>
      <c r="I157" s="94" t="e">
        <f>#REF!</f>
        <v>#REF!</v>
      </c>
      <c r="J157" s="94"/>
      <c r="K157" s="94" t="e">
        <f>#REF!</f>
        <v>#REF!</v>
      </c>
      <c r="L157" s="75"/>
      <c r="M157" s="75"/>
    </row>
    <row r="158" spans="1:13" ht="16.5" hidden="1" x14ac:dyDescent="0.25">
      <c r="A158" s="72"/>
      <c r="B158" s="2"/>
      <c r="C158" s="2"/>
      <c r="D158" s="2"/>
      <c r="E158" s="105" t="s">
        <v>76</v>
      </c>
      <c r="F158" s="90" t="e">
        <f>#REF!</f>
        <v>#REF!</v>
      </c>
      <c r="G158" s="90" t="e">
        <f>#REF!</f>
        <v>#REF!</v>
      </c>
      <c r="H158" s="90" t="e">
        <f>#REF!</f>
        <v>#REF!</v>
      </c>
      <c r="I158" s="90" t="e">
        <f>#REF!</f>
        <v>#REF!</v>
      </c>
      <c r="J158" s="90"/>
      <c r="K158" s="90" t="e">
        <f>#REF!</f>
        <v>#REF!</v>
      </c>
      <c r="L158" s="1"/>
      <c r="M158" s="1"/>
    </row>
    <row r="159" spans="1:13" ht="16.5" hidden="1" x14ac:dyDescent="0.25">
      <c r="A159" s="72"/>
      <c r="B159" s="2"/>
      <c r="C159" s="2"/>
      <c r="D159" s="2"/>
      <c r="E159" s="106" t="s">
        <v>77</v>
      </c>
      <c r="F159" s="92" t="e">
        <f>#REF!</f>
        <v>#REF!</v>
      </c>
      <c r="G159" s="92" t="e">
        <f>#REF!</f>
        <v>#REF!</v>
      </c>
      <c r="H159" s="92" t="e">
        <f>#REF!</f>
        <v>#REF!</v>
      </c>
      <c r="I159" s="92" t="e">
        <f>#REF!</f>
        <v>#REF!</v>
      </c>
      <c r="J159" s="92"/>
      <c r="K159" s="92" t="e">
        <f>#REF!</f>
        <v>#REF!</v>
      </c>
      <c r="L159" s="1"/>
      <c r="M159" s="1"/>
    </row>
  </sheetData>
  <mergeCells count="189">
    <mergeCell ref="J44:J45"/>
    <mergeCell ref="J40:J41"/>
    <mergeCell ref="J36:J37"/>
    <mergeCell ref="H75:H76"/>
    <mergeCell ref="I75:I76"/>
    <mergeCell ref="H62:H63"/>
    <mergeCell ref="I62:I63"/>
    <mergeCell ref="H58:H59"/>
    <mergeCell ref="I58:I59"/>
    <mergeCell ref="H48:H49"/>
    <mergeCell ref="I48:I49"/>
    <mergeCell ref="E104:E107"/>
    <mergeCell ref="E138:E141"/>
    <mergeCell ref="C92:C94"/>
    <mergeCell ref="B95:E95"/>
    <mergeCell ref="B96:E96"/>
    <mergeCell ref="C97:C98"/>
    <mergeCell ref="F97:F98"/>
    <mergeCell ref="E100:E103"/>
    <mergeCell ref="B90:E90"/>
    <mergeCell ref="B91:E91"/>
    <mergeCell ref="J79:J80"/>
    <mergeCell ref="B84:E84"/>
    <mergeCell ref="B85:E85"/>
    <mergeCell ref="K79:K80"/>
    <mergeCell ref="L79:L80"/>
    <mergeCell ref="C86:C88"/>
    <mergeCell ref="B89:E89"/>
    <mergeCell ref="B83:E83"/>
    <mergeCell ref="H79:H80"/>
    <mergeCell ref="A79:A82"/>
    <mergeCell ref="C79:C82"/>
    <mergeCell ref="D79:D82"/>
    <mergeCell ref="E79:E82"/>
    <mergeCell ref="F79:F80"/>
    <mergeCell ref="G79:G80"/>
    <mergeCell ref="I79:I80"/>
    <mergeCell ref="A75:A78"/>
    <mergeCell ref="C75:C78"/>
    <mergeCell ref="D75:D78"/>
    <mergeCell ref="E75:E78"/>
    <mergeCell ref="F75:F76"/>
    <mergeCell ref="G75:G76"/>
    <mergeCell ref="K75:K76"/>
    <mergeCell ref="L75:L76"/>
    <mergeCell ref="J75:J76"/>
    <mergeCell ref="A72:A74"/>
    <mergeCell ref="C72:C74"/>
    <mergeCell ref="D72:D74"/>
    <mergeCell ref="E72:E74"/>
    <mergeCell ref="A69:A71"/>
    <mergeCell ref="C69:C71"/>
    <mergeCell ref="D69:D71"/>
    <mergeCell ref="E69:E71"/>
    <mergeCell ref="A66:A68"/>
    <mergeCell ref="C66:C68"/>
    <mergeCell ref="D66:D68"/>
    <mergeCell ref="E66:E68"/>
    <mergeCell ref="A62:A65"/>
    <mergeCell ref="C62:C65"/>
    <mergeCell ref="D62:D65"/>
    <mergeCell ref="E62:E65"/>
    <mergeCell ref="F62:F63"/>
    <mergeCell ref="G62:G63"/>
    <mergeCell ref="K58:K59"/>
    <mergeCell ref="L58:L59"/>
    <mergeCell ref="A58:A61"/>
    <mergeCell ref="C58:C61"/>
    <mergeCell ref="D58:D61"/>
    <mergeCell ref="E58:E61"/>
    <mergeCell ref="F58:F59"/>
    <mergeCell ref="G58:G59"/>
    <mergeCell ref="K62:K63"/>
    <mergeCell ref="L62:L63"/>
    <mergeCell ref="J62:J63"/>
    <mergeCell ref="J58:J59"/>
    <mergeCell ref="A55:A57"/>
    <mergeCell ref="C55:C57"/>
    <mergeCell ref="D55:D57"/>
    <mergeCell ref="E55:E57"/>
    <mergeCell ref="B52:E52"/>
    <mergeCell ref="K48:K49"/>
    <mergeCell ref="L48:L49"/>
    <mergeCell ref="B53:E53"/>
    <mergeCell ref="B54:E54"/>
    <mergeCell ref="J48:J49"/>
    <mergeCell ref="A48:A51"/>
    <mergeCell ref="C48:C51"/>
    <mergeCell ref="D48:D51"/>
    <mergeCell ref="E48:E51"/>
    <mergeCell ref="F48:F49"/>
    <mergeCell ref="G48:G49"/>
    <mergeCell ref="K44:K45"/>
    <mergeCell ref="L44:L45"/>
    <mergeCell ref="A44:A47"/>
    <mergeCell ref="C44:C47"/>
    <mergeCell ref="D44:D47"/>
    <mergeCell ref="E44:E47"/>
    <mergeCell ref="F44:F45"/>
    <mergeCell ref="G44:G45"/>
    <mergeCell ref="K40:K41"/>
    <mergeCell ref="L40:L41"/>
    <mergeCell ref="H44:H45"/>
    <mergeCell ref="I44:I45"/>
    <mergeCell ref="H40:H41"/>
    <mergeCell ref="I40:I41"/>
    <mergeCell ref="A40:A43"/>
    <mergeCell ref="C40:C43"/>
    <mergeCell ref="D40:D43"/>
    <mergeCell ref="E40:E43"/>
    <mergeCell ref="F40:F41"/>
    <mergeCell ref="G40:G41"/>
    <mergeCell ref="K36:K37"/>
    <mergeCell ref="L36:L37"/>
    <mergeCell ref="H36:H37"/>
    <mergeCell ref="I36:I37"/>
    <mergeCell ref="A36:A39"/>
    <mergeCell ref="C36:C39"/>
    <mergeCell ref="D36:D39"/>
    <mergeCell ref="E36:E39"/>
    <mergeCell ref="F36:F37"/>
    <mergeCell ref="G36:G37"/>
    <mergeCell ref="A32:A35"/>
    <mergeCell ref="C32:C35"/>
    <mergeCell ref="D32:D35"/>
    <mergeCell ref="E32:E35"/>
    <mergeCell ref="F32:F33"/>
    <mergeCell ref="G32:G33"/>
    <mergeCell ref="H32:H33"/>
    <mergeCell ref="I32:I33"/>
    <mergeCell ref="J32:J33"/>
    <mergeCell ref="K32:K33"/>
    <mergeCell ref="L32:L33"/>
    <mergeCell ref="A28:A31"/>
    <mergeCell ref="C28:C31"/>
    <mergeCell ref="D28:D31"/>
    <mergeCell ref="E28:E31"/>
    <mergeCell ref="F28:F29"/>
    <mergeCell ref="G28:G29"/>
    <mergeCell ref="K24:K25"/>
    <mergeCell ref="L24:L25"/>
    <mergeCell ref="H28:H29"/>
    <mergeCell ref="I28:I29"/>
    <mergeCell ref="J24:J25"/>
    <mergeCell ref="K28:K29"/>
    <mergeCell ref="L28:L29"/>
    <mergeCell ref="J28:J29"/>
    <mergeCell ref="A24:A27"/>
    <mergeCell ref="C24:C27"/>
    <mergeCell ref="D24:D27"/>
    <mergeCell ref="E24:E27"/>
    <mergeCell ref="F24:F25"/>
    <mergeCell ref="G24:G25"/>
    <mergeCell ref="H24:H25"/>
    <mergeCell ref="I24:I25"/>
    <mergeCell ref="H20:H21"/>
    <mergeCell ref="I20:I21"/>
    <mergeCell ref="J20:J21"/>
    <mergeCell ref="A20:A23"/>
    <mergeCell ref="C20:C23"/>
    <mergeCell ref="D20:D23"/>
    <mergeCell ref="E20:E23"/>
    <mergeCell ref="F20:F21"/>
    <mergeCell ref="G20:G21"/>
    <mergeCell ref="K20:K21"/>
    <mergeCell ref="L20:L21"/>
    <mergeCell ref="A5:L5"/>
    <mergeCell ref="L7:L9"/>
    <mergeCell ref="H8:H9"/>
    <mergeCell ref="I8:I9"/>
    <mergeCell ref="A6:K6"/>
    <mergeCell ref="A7:A9"/>
    <mergeCell ref="B7:B9"/>
    <mergeCell ref="C7:C9"/>
    <mergeCell ref="D7:D9"/>
    <mergeCell ref="E7:E9"/>
    <mergeCell ref="F7:F9"/>
    <mergeCell ref="G7:K7"/>
    <mergeCell ref="K8:K9"/>
    <mergeCell ref="B16:E16"/>
    <mergeCell ref="B15:E15"/>
    <mergeCell ref="B14:E14"/>
    <mergeCell ref="B19:E19"/>
    <mergeCell ref="B18:E18"/>
    <mergeCell ref="B17:E17"/>
    <mergeCell ref="B13:E13"/>
    <mergeCell ref="B12:E12"/>
    <mergeCell ref="B11:E11"/>
    <mergeCell ref="J8:J9"/>
  </mergeCells>
  <printOptions horizontalCentered="1"/>
  <pageMargins left="0.35433070866141736" right="0.35433070866141736" top="0.98425196850393704" bottom="0.78740157480314965" header="0.51181102362204722" footer="0.31496062992125984"/>
  <pageSetup paperSize="9" scale="39" orientation="landscape" r:id="rId1"/>
  <headerFooter>
    <oddFooter>Strona &amp;P</oddFooter>
  </headerFooter>
  <rowBreaks count="2" manualBreakCount="2">
    <brk id="39" max="15" man="1"/>
    <brk id="74" max="15" man="1"/>
  </rowBreaks>
  <colBreaks count="1" manualBreakCount="1">
    <brk id="12" max="151" man="1"/>
  </colBreaks>
  <ignoredErrors>
    <ignoredError sqref="G11: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Brzeg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Starostwo</cp:lastModifiedBy>
  <cp:lastPrinted>2012-11-14T07:52:33Z</cp:lastPrinted>
  <dcterms:created xsi:type="dcterms:W3CDTF">2012-09-19T11:46:20Z</dcterms:created>
  <dcterms:modified xsi:type="dcterms:W3CDTF">2012-12-21T07:08:24Z</dcterms:modified>
</cp:coreProperties>
</file>